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D9DD8E5A-F633-46FD-BC7D-3DDAB6F5E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 - sažetak" sheetId="7" r:id="rId1"/>
    <sheet name="Prihodi prema ekonomskoj klas" sheetId="8" r:id="rId2"/>
    <sheet name="Rashodi prema ekonomskoj klasif" sheetId="9" r:id="rId3"/>
    <sheet name="Prihodi prema izvorima financir" sheetId="10" r:id="rId4"/>
    <sheet name="Rashodi prema izvorima financir" sheetId="31" r:id="rId5"/>
    <sheet name="Rashodi prema funcijskoj klas" sheetId="12" r:id="rId6"/>
    <sheet name="Posebni dio godišnjeg izvje" sheetId="30" r:id="rId7"/>
    <sheet name="Obrazloženje - Opći dio" sheetId="32" r:id="rId8"/>
    <sheet name="Obrazloženje - Posebni dio" sheetId="34" r:id="rId9"/>
  </sheets>
  <definedNames>
    <definedName name="_xlnm.Print_Titles" localSheetId="8">'Obrazloženje - Posebni dio'!$1:$1</definedName>
    <definedName name="_xlnm.Print_Titles" localSheetId="6">'Posebni dio godišnjeg izvje'!$1:$1</definedName>
    <definedName name="_xlnm.Print_Titles" localSheetId="3">'Prihodi prema izvorima financir'!#REF!</definedName>
    <definedName name="_xlnm.Print_Titles" localSheetId="2">'Rashodi prema ekonomskoj klasif'!#REF!</definedName>
    <definedName name="_xlnm.Print_Titles" localSheetId="5">'Rashodi prema funcijskoj klas'!$1:$1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2" l="1"/>
  <c r="H21" i="32"/>
  <c r="H22" i="32"/>
  <c r="H23" i="32"/>
  <c r="H21" i="8"/>
  <c r="H22" i="8"/>
  <c r="G21" i="8"/>
  <c r="G22" i="8"/>
  <c r="F13" i="7"/>
  <c r="F97" i="34"/>
  <c r="F96" i="34"/>
  <c r="G14" i="32"/>
  <c r="G15" i="32"/>
  <c r="G104" i="32"/>
  <c r="G105" i="32"/>
  <c r="G106" i="32"/>
  <c r="G108" i="32"/>
  <c r="G109" i="32"/>
  <c r="G90" i="32"/>
  <c r="G91" i="32"/>
  <c r="G84" i="32"/>
  <c r="H84" i="32"/>
  <c r="G83" i="32"/>
  <c r="G60" i="32"/>
  <c r="G80" i="32"/>
  <c r="G81" i="32"/>
  <c r="G49" i="32"/>
  <c r="G50" i="32"/>
  <c r="H49" i="32"/>
  <c r="H50" i="32"/>
  <c r="H12" i="34"/>
  <c r="H13" i="34"/>
  <c r="H14" i="34"/>
  <c r="H15" i="34"/>
  <c r="H16" i="34"/>
  <c r="H17" i="34"/>
  <c r="H18" i="34"/>
  <c r="H19" i="34"/>
  <c r="H20" i="34"/>
  <c r="H21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9" i="34"/>
  <c r="H91" i="34"/>
  <c r="H96" i="34"/>
  <c r="H97" i="34"/>
  <c r="H99" i="34"/>
  <c r="H100" i="34"/>
  <c r="H102" i="34"/>
  <c r="H103" i="34"/>
  <c r="H107" i="34"/>
  <c r="H108" i="34"/>
  <c r="H109" i="34"/>
  <c r="H110" i="34"/>
  <c r="H111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162" i="34"/>
  <c r="H163" i="34"/>
  <c r="H164" i="34"/>
  <c r="H165" i="34"/>
  <c r="H166" i="34"/>
  <c r="H167" i="34"/>
  <c r="H168" i="34"/>
  <c r="H169" i="34"/>
  <c r="H170" i="34"/>
  <c r="H171" i="34"/>
  <c r="H172" i="34"/>
  <c r="H173" i="34"/>
  <c r="H174" i="34"/>
  <c r="H175" i="34"/>
  <c r="H176" i="34"/>
  <c r="H177" i="34"/>
  <c r="H178" i="34"/>
  <c r="H179" i="34"/>
  <c r="H180" i="34"/>
  <c r="H181" i="34"/>
  <c r="H182" i="34"/>
  <c r="H183" i="34"/>
  <c r="H184" i="34"/>
  <c r="H185" i="34"/>
  <c r="H186" i="34"/>
  <c r="H187" i="34"/>
  <c r="H188" i="34"/>
  <c r="H189" i="34"/>
  <c r="H190" i="34"/>
  <c r="H191" i="34"/>
  <c r="H192" i="34"/>
  <c r="H193" i="34"/>
  <c r="H194" i="34"/>
  <c r="H195" i="34"/>
  <c r="H196" i="34"/>
  <c r="H197" i="34"/>
  <c r="H198" i="34"/>
  <c r="H199" i="34"/>
  <c r="H200" i="34"/>
  <c r="H201" i="34"/>
  <c r="H202" i="34"/>
  <c r="H203" i="34"/>
  <c r="H204" i="34"/>
  <c r="H205" i="34"/>
  <c r="H206" i="34"/>
  <c r="H207" i="34"/>
  <c r="H208" i="34"/>
  <c r="H209" i="34"/>
  <c r="H210" i="34"/>
  <c r="F37" i="32" l="1"/>
  <c r="F38" i="32"/>
  <c r="F39" i="32"/>
  <c r="F28" i="32"/>
  <c r="F29" i="32"/>
  <c r="F30" i="32"/>
  <c r="F31" i="32"/>
  <c r="F21" i="32"/>
  <c r="F22" i="32"/>
  <c r="F23" i="32"/>
  <c r="H13" i="32"/>
  <c r="H14" i="32"/>
  <c r="H15" i="32"/>
  <c r="H16" i="32"/>
  <c r="H17" i="32"/>
  <c r="H18" i="32"/>
  <c r="H19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G13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E84" i="30"/>
  <c r="F84" i="30"/>
  <c r="E93" i="30"/>
  <c r="F93" i="30"/>
  <c r="D12" i="12"/>
  <c r="G13" i="34"/>
  <c r="G14" i="34"/>
  <c r="G15" i="34"/>
  <c r="G16" i="34"/>
  <c r="G17" i="34"/>
  <c r="G18" i="34"/>
  <c r="G19" i="34"/>
  <c r="G20" i="34"/>
  <c r="G21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87" i="34"/>
  <c r="G88" i="34"/>
  <c r="G89" i="34"/>
  <c r="G90" i="34"/>
  <c r="G91" i="34"/>
  <c r="G92" i="34"/>
  <c r="G93" i="34"/>
  <c r="G94" i="34"/>
  <c r="G95" i="34"/>
  <c r="G96" i="34"/>
  <c r="G97" i="34"/>
  <c r="G98" i="34"/>
  <c r="G99" i="34"/>
  <c r="G100" i="34"/>
  <c r="G101" i="34"/>
  <c r="G102" i="34"/>
  <c r="G103" i="34"/>
  <c r="G104" i="34"/>
  <c r="G105" i="34"/>
  <c r="G106" i="34"/>
  <c r="G107" i="34"/>
  <c r="G108" i="34"/>
  <c r="G109" i="34"/>
  <c r="G110" i="34"/>
  <c r="G111" i="34"/>
  <c r="G112" i="34"/>
  <c r="G113" i="34"/>
  <c r="G114" i="34"/>
  <c r="G115" i="34"/>
  <c r="G116" i="34"/>
  <c r="G117" i="34"/>
  <c r="G118" i="34"/>
  <c r="G119" i="34"/>
  <c r="G120" i="34"/>
  <c r="G121" i="34"/>
  <c r="G122" i="34"/>
  <c r="G123" i="34"/>
  <c r="G124" i="34"/>
  <c r="G125" i="34"/>
  <c r="G126" i="34"/>
  <c r="G127" i="34"/>
  <c r="G128" i="34"/>
  <c r="G129" i="34"/>
  <c r="G130" i="34"/>
  <c r="G131" i="34"/>
  <c r="G132" i="34"/>
  <c r="G133" i="34"/>
  <c r="G134" i="34"/>
  <c r="G135" i="34"/>
  <c r="G136" i="34"/>
  <c r="G137" i="34"/>
  <c r="G138" i="34"/>
  <c r="G139" i="34"/>
  <c r="G140" i="34"/>
  <c r="G141" i="34"/>
  <c r="G142" i="34"/>
  <c r="G143" i="34"/>
  <c r="G144" i="34"/>
  <c r="G145" i="34"/>
  <c r="G146" i="34"/>
  <c r="G147" i="34"/>
  <c r="G148" i="34"/>
  <c r="G149" i="34"/>
  <c r="G150" i="34"/>
  <c r="G151" i="34"/>
  <c r="G152" i="34"/>
  <c r="G153" i="34"/>
  <c r="G154" i="34"/>
  <c r="G155" i="34"/>
  <c r="G156" i="34"/>
  <c r="G157" i="34"/>
  <c r="G158" i="34"/>
  <c r="G159" i="34"/>
  <c r="G160" i="34"/>
  <c r="G161" i="34"/>
  <c r="G162" i="34"/>
  <c r="G163" i="34"/>
  <c r="G164" i="34"/>
  <c r="G165" i="34"/>
  <c r="G166" i="34"/>
  <c r="G167" i="34"/>
  <c r="G168" i="34"/>
  <c r="G169" i="34"/>
  <c r="G170" i="34"/>
  <c r="G171" i="34"/>
  <c r="G172" i="34"/>
  <c r="G173" i="34"/>
  <c r="G174" i="34"/>
  <c r="G175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G189" i="34"/>
  <c r="G190" i="34"/>
  <c r="G191" i="34"/>
  <c r="G192" i="34"/>
  <c r="G193" i="34"/>
  <c r="G194" i="34"/>
  <c r="G195" i="34"/>
  <c r="G196" i="34"/>
  <c r="G197" i="34"/>
  <c r="G198" i="34"/>
  <c r="G199" i="34"/>
  <c r="G200" i="34"/>
  <c r="G201" i="34"/>
  <c r="G202" i="34"/>
  <c r="G203" i="34"/>
  <c r="G204" i="34"/>
  <c r="G205" i="34"/>
  <c r="G206" i="34"/>
  <c r="G207" i="34"/>
  <c r="G208" i="34"/>
  <c r="G209" i="34"/>
  <c r="G210" i="34"/>
  <c r="G12" i="34"/>
  <c r="C12" i="10" l="1"/>
  <c r="F205" i="34"/>
  <c r="F200" i="34"/>
  <c r="F195" i="34"/>
  <c r="F194" i="34"/>
  <c r="F193" i="34"/>
  <c r="F192" i="34"/>
  <c r="F191" i="34"/>
  <c r="F190" i="34"/>
  <c r="F189" i="34"/>
  <c r="F188" i="34"/>
  <c r="F187" i="34"/>
  <c r="F186" i="34"/>
  <c r="F185" i="34"/>
  <c r="F184" i="34"/>
  <c r="F183" i="34"/>
  <c r="F182" i="34"/>
  <c r="F181" i="34"/>
  <c r="F180" i="34"/>
  <c r="F179" i="34"/>
  <c r="F178" i="34"/>
  <c r="F177" i="34"/>
  <c r="F176" i="34"/>
  <c r="F175" i="34"/>
  <c r="F174" i="34"/>
  <c r="F173" i="34"/>
  <c r="F172" i="34"/>
  <c r="F171" i="34"/>
  <c r="F170" i="34"/>
  <c r="F168" i="34"/>
  <c r="F167" i="34"/>
  <c r="F166" i="34"/>
  <c r="F165" i="34"/>
  <c r="F164" i="34"/>
  <c r="F163" i="34"/>
  <c r="F162" i="34"/>
  <c r="F161" i="34"/>
  <c r="F160" i="34"/>
  <c r="F159" i="34"/>
  <c r="F158" i="34"/>
  <c r="F157" i="34"/>
  <c r="F156" i="34"/>
  <c r="F155" i="34"/>
  <c r="F154" i="34"/>
  <c r="F153" i="34"/>
  <c r="F152" i="34"/>
  <c r="F151" i="34"/>
  <c r="F150" i="34"/>
  <c r="F149" i="34"/>
  <c r="F148" i="34"/>
  <c r="F147" i="34"/>
  <c r="F146" i="34"/>
  <c r="F145" i="34"/>
  <c r="F144" i="34"/>
  <c r="F143" i="34"/>
  <c r="F142" i="34"/>
  <c r="F141" i="34"/>
  <c r="F140" i="34"/>
  <c r="F139" i="34"/>
  <c r="F138" i="34"/>
  <c r="F137" i="34"/>
  <c r="F136" i="34"/>
  <c r="F135" i="34"/>
  <c r="F134" i="34"/>
  <c r="F133" i="34"/>
  <c r="F132" i="34"/>
  <c r="F131" i="34"/>
  <c r="F130" i="34"/>
  <c r="F129" i="34"/>
  <c r="F128" i="34"/>
  <c r="F127" i="34"/>
  <c r="F126" i="34"/>
  <c r="F125" i="34"/>
  <c r="F124" i="34"/>
  <c r="F123" i="34"/>
  <c r="F122" i="34"/>
  <c r="F121" i="34"/>
  <c r="F120" i="34"/>
  <c r="F119" i="34"/>
  <c r="F118" i="34"/>
  <c r="F117" i="34"/>
  <c r="F116" i="34"/>
  <c r="F115" i="34"/>
  <c r="F114" i="34"/>
  <c r="F111" i="34"/>
  <c r="F110" i="34"/>
  <c r="F109" i="34"/>
  <c r="F108" i="34"/>
  <c r="F107" i="34"/>
  <c r="F103" i="34"/>
  <c r="F102" i="34"/>
  <c r="F99" i="34"/>
  <c r="F91" i="34"/>
  <c r="F89" i="34"/>
  <c r="F86" i="34"/>
  <c r="F85" i="34"/>
  <c r="F83" i="34"/>
  <c r="F82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H106" i="32"/>
  <c r="F106" i="32"/>
  <c r="F80" i="30"/>
  <c r="E80" i="30"/>
  <c r="F79" i="30"/>
  <c r="E79" i="30"/>
  <c r="E12" i="12"/>
  <c r="F12" i="12" s="1"/>
  <c r="F14" i="12"/>
  <c r="F13" i="12"/>
  <c r="H14" i="31"/>
  <c r="H15" i="31"/>
  <c r="H16" i="31"/>
  <c r="H17" i="31"/>
  <c r="H18" i="31"/>
  <c r="H19" i="31"/>
  <c r="H20" i="31"/>
  <c r="H21" i="31"/>
  <c r="H22" i="31"/>
  <c r="H23" i="31"/>
  <c r="H24" i="31"/>
  <c r="H25" i="31"/>
  <c r="H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13" i="31"/>
  <c r="H73" i="9"/>
  <c r="G73" i="9"/>
  <c r="F73" i="9"/>
  <c r="D14" i="7"/>
  <c r="E14" i="7"/>
  <c r="C14" i="7"/>
  <c r="D11" i="7"/>
  <c r="E11" i="7"/>
  <c r="C11" i="7"/>
  <c r="F12" i="7"/>
  <c r="F11" i="7" s="1"/>
  <c r="G12" i="7"/>
  <c r="F112" i="32"/>
  <c r="F111" i="32"/>
  <c r="F110" i="32"/>
  <c r="H109" i="32"/>
  <c r="F109" i="32"/>
  <c r="H108" i="32"/>
  <c r="F108" i="32"/>
  <c r="H107" i="32"/>
  <c r="G107" i="32"/>
  <c r="F107" i="32"/>
  <c r="H105" i="32"/>
  <c r="F105" i="32"/>
  <c r="H104" i="32"/>
  <c r="F104" i="32"/>
  <c r="H103" i="32"/>
  <c r="G103" i="32"/>
  <c r="F103" i="32"/>
  <c r="F102" i="32"/>
  <c r="F101" i="32"/>
  <c r="H100" i="32"/>
  <c r="G100" i="32"/>
  <c r="F100" i="32"/>
  <c r="F99" i="32"/>
  <c r="F98" i="32"/>
  <c r="F97" i="32"/>
  <c r="H96" i="32"/>
  <c r="G96" i="32"/>
  <c r="F96" i="32"/>
  <c r="F95" i="32"/>
  <c r="F94" i="32"/>
  <c r="F93" i="32"/>
  <c r="F92" i="32"/>
  <c r="H91" i="32"/>
  <c r="F91" i="32"/>
  <c r="H90" i="32"/>
  <c r="F90" i="32"/>
  <c r="F89" i="32"/>
  <c r="H88" i="32"/>
  <c r="G88" i="32"/>
  <c r="F88" i="32"/>
  <c r="H87" i="32"/>
  <c r="G87" i="32"/>
  <c r="F87" i="32"/>
  <c r="H86" i="32"/>
  <c r="G86" i="32"/>
  <c r="F86" i="32"/>
  <c r="H85" i="32"/>
  <c r="G85" i="32"/>
  <c r="F85" i="32"/>
  <c r="F84" i="32"/>
  <c r="H83" i="32"/>
  <c r="F83" i="32"/>
  <c r="H82" i="32"/>
  <c r="G82" i="32"/>
  <c r="F82" i="32"/>
  <c r="H81" i="32"/>
  <c r="F81" i="32"/>
  <c r="H80" i="32"/>
  <c r="F80" i="32"/>
  <c r="H79" i="32"/>
  <c r="G79" i="32"/>
  <c r="F79" i="32"/>
  <c r="H78" i="32"/>
  <c r="G78" i="32"/>
  <c r="F78" i="32"/>
  <c r="H77" i="32"/>
  <c r="G77" i="32"/>
  <c r="F77" i="32"/>
  <c r="H76" i="32"/>
  <c r="G76" i="32"/>
  <c r="F76" i="32"/>
  <c r="H75" i="32"/>
  <c r="G75" i="32"/>
  <c r="F75" i="32"/>
  <c r="H74" i="32"/>
  <c r="G74" i="32"/>
  <c r="F74" i="32"/>
  <c r="H73" i="32"/>
  <c r="G73" i="32"/>
  <c r="F73" i="32"/>
  <c r="H72" i="32"/>
  <c r="G72" i="32"/>
  <c r="F72" i="32"/>
  <c r="H71" i="32"/>
  <c r="G71" i="32"/>
  <c r="F71" i="32"/>
  <c r="H70" i="32"/>
  <c r="G70" i="32"/>
  <c r="F70" i="32"/>
  <c r="H69" i="32"/>
  <c r="G69" i="32"/>
  <c r="F69" i="32"/>
  <c r="H68" i="32"/>
  <c r="G68" i="32"/>
  <c r="F68" i="32"/>
  <c r="H67" i="32"/>
  <c r="G67" i="32"/>
  <c r="F67" i="32"/>
  <c r="H66" i="32"/>
  <c r="G66" i="32"/>
  <c r="F66" i="32"/>
  <c r="H65" i="32"/>
  <c r="G65" i="32"/>
  <c r="F65" i="32"/>
  <c r="H64" i="32"/>
  <c r="G64" i="32"/>
  <c r="F64" i="32"/>
  <c r="H63" i="32"/>
  <c r="G63" i="32"/>
  <c r="F63" i="32"/>
  <c r="H62" i="32"/>
  <c r="G62" i="32"/>
  <c r="F62" i="32"/>
  <c r="H61" i="32"/>
  <c r="G61" i="32"/>
  <c r="F61" i="32"/>
  <c r="H60" i="32"/>
  <c r="F60" i="32"/>
  <c r="H59" i="32"/>
  <c r="G59" i="32"/>
  <c r="F59" i="32"/>
  <c r="H58" i="32"/>
  <c r="G58" i="32"/>
  <c r="F58" i="32"/>
  <c r="H57" i="32"/>
  <c r="G57" i="32"/>
  <c r="F57" i="32"/>
  <c r="H56" i="32"/>
  <c r="G56" i="32"/>
  <c r="F56" i="32"/>
  <c r="H55" i="32"/>
  <c r="G55" i="32"/>
  <c r="F55" i="32"/>
  <c r="H54" i="32"/>
  <c r="G54" i="32"/>
  <c r="F54" i="32"/>
  <c r="H53" i="32"/>
  <c r="G53" i="32"/>
  <c r="F53" i="32"/>
  <c r="H52" i="32"/>
  <c r="G52" i="32"/>
  <c r="F52" i="32"/>
  <c r="H51" i="32"/>
  <c r="G51" i="32"/>
  <c r="F51" i="32"/>
  <c r="F50" i="32"/>
  <c r="F49" i="32"/>
  <c r="H48" i="32"/>
  <c r="G48" i="32"/>
  <c r="F48" i="32"/>
  <c r="H47" i="32"/>
  <c r="G47" i="32"/>
  <c r="F47" i="32"/>
  <c r="H46" i="32"/>
  <c r="G46" i="32"/>
  <c r="F46" i="32"/>
  <c r="H45" i="32"/>
  <c r="G45" i="32"/>
  <c r="F45" i="32"/>
  <c r="E44" i="32"/>
  <c r="D44" i="32"/>
  <c r="F36" i="32"/>
  <c r="F35" i="32"/>
  <c r="F34" i="32"/>
  <c r="F33" i="32"/>
  <c r="F32" i="32"/>
  <c r="F27" i="32"/>
  <c r="F26" i="32"/>
  <c r="F25" i="32"/>
  <c r="F24" i="32"/>
  <c r="F20" i="32"/>
  <c r="F19" i="32"/>
  <c r="F18" i="32"/>
  <c r="F17" i="32"/>
  <c r="F16" i="32"/>
  <c r="F15" i="32"/>
  <c r="F14" i="32"/>
  <c r="F13" i="32"/>
  <c r="H12" i="32"/>
  <c r="G12" i="32"/>
  <c r="F12" i="32"/>
  <c r="E11" i="32"/>
  <c r="D11" i="32"/>
  <c r="C11" i="32"/>
  <c r="E192" i="30"/>
  <c r="E187" i="30"/>
  <c r="E182" i="30"/>
  <c r="E181" i="30"/>
  <c r="E180" i="30"/>
  <c r="E179" i="30"/>
  <c r="E167" i="30"/>
  <c r="E168" i="30"/>
  <c r="E169" i="30"/>
  <c r="E170" i="30"/>
  <c r="E171" i="30"/>
  <c r="E172" i="30"/>
  <c r="E173" i="30"/>
  <c r="E174" i="30"/>
  <c r="E175" i="30"/>
  <c r="E176" i="30"/>
  <c r="E177" i="30"/>
  <c r="E178" i="30"/>
  <c r="E166" i="30"/>
  <c r="E165" i="30"/>
  <c r="E164" i="30"/>
  <c r="E163" i="30"/>
  <c r="E162" i="30"/>
  <c r="E161" i="30"/>
  <c r="E152" i="30"/>
  <c r="E153" i="30"/>
  <c r="E154" i="30"/>
  <c r="E155" i="30"/>
  <c r="E157" i="30"/>
  <c r="E158" i="30"/>
  <c r="E159" i="30"/>
  <c r="E160" i="30"/>
  <c r="E151" i="30"/>
  <c r="E150" i="30"/>
  <c r="E139" i="30"/>
  <c r="E140" i="30"/>
  <c r="E141" i="30"/>
  <c r="E142" i="30"/>
  <c r="E143" i="30"/>
  <c r="E144" i="30"/>
  <c r="E145" i="30"/>
  <c r="E146" i="30"/>
  <c r="E147" i="30"/>
  <c r="E148" i="30"/>
  <c r="E149" i="30"/>
  <c r="E138" i="30"/>
  <c r="E137" i="30"/>
  <c r="E107" i="30"/>
  <c r="E108" i="30"/>
  <c r="E109" i="30"/>
  <c r="E110" i="30"/>
  <c r="E111" i="30"/>
  <c r="E112" i="30"/>
  <c r="E113" i="30"/>
  <c r="E114" i="30"/>
  <c r="E115" i="30"/>
  <c r="E116" i="30"/>
  <c r="E117" i="30"/>
  <c r="E118" i="30"/>
  <c r="E119" i="30"/>
  <c r="E120" i="30"/>
  <c r="E121" i="30"/>
  <c r="E122" i="30"/>
  <c r="E123" i="30"/>
  <c r="E124" i="30"/>
  <c r="E125" i="30"/>
  <c r="E126" i="30"/>
  <c r="E127" i="30"/>
  <c r="E128" i="30"/>
  <c r="E129" i="30"/>
  <c r="E130" i="30"/>
  <c r="E131" i="30"/>
  <c r="E132" i="30"/>
  <c r="E133" i="30"/>
  <c r="E134" i="30"/>
  <c r="E135" i="30"/>
  <c r="E136" i="30"/>
  <c r="E106" i="30"/>
  <c r="E105" i="30"/>
  <c r="E104" i="30"/>
  <c r="E103" i="30"/>
  <c r="E102" i="30"/>
  <c r="E99" i="30"/>
  <c r="E101" i="30"/>
  <c r="E100" i="30"/>
  <c r="E98" i="30"/>
  <c r="E82" i="30"/>
  <c r="E83" i="30"/>
  <c r="E85" i="30"/>
  <c r="E86" i="30"/>
  <c r="E88" i="30"/>
  <c r="E89" i="30"/>
  <c r="E90" i="30"/>
  <c r="E91" i="30"/>
  <c r="E92" i="30"/>
  <c r="E94" i="30"/>
  <c r="E95" i="30"/>
  <c r="E96" i="30"/>
  <c r="E97" i="30"/>
  <c r="E81" i="30"/>
  <c r="E78" i="30"/>
  <c r="E77" i="30"/>
  <c r="E76" i="30"/>
  <c r="E75" i="30"/>
  <c r="E71" i="30"/>
  <c r="E72" i="30"/>
  <c r="E73" i="30"/>
  <c r="E74" i="30"/>
  <c r="E70" i="30"/>
  <c r="E69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40" i="30"/>
  <c r="E39" i="30"/>
  <c r="E38" i="30"/>
  <c r="E37" i="30"/>
  <c r="E30" i="30"/>
  <c r="E31" i="30"/>
  <c r="E32" i="30"/>
  <c r="E33" i="30"/>
  <c r="E34" i="30"/>
  <c r="E35" i="30"/>
  <c r="E36" i="30"/>
  <c r="E29" i="30"/>
  <c r="E28" i="30"/>
  <c r="E26" i="30"/>
  <c r="E25" i="30"/>
  <c r="E21" i="30"/>
  <c r="E22" i="30"/>
  <c r="E23" i="30"/>
  <c r="E24" i="30"/>
  <c r="E20" i="30"/>
  <c r="E19" i="30"/>
  <c r="E18" i="30"/>
  <c r="E17" i="30"/>
  <c r="E16" i="30"/>
  <c r="E15" i="30"/>
  <c r="E14" i="30"/>
  <c r="E13" i="30"/>
  <c r="E12" i="30"/>
  <c r="D12" i="3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4" i="9"/>
  <c r="F75" i="9"/>
  <c r="F76" i="9"/>
  <c r="F77" i="9"/>
  <c r="F78" i="9"/>
  <c r="F79" i="9"/>
  <c r="F12" i="9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12" i="8"/>
  <c r="F16" i="7"/>
  <c r="F15" i="7"/>
  <c r="D11" i="9"/>
  <c r="F16" i="30"/>
  <c r="F14" i="30"/>
  <c r="F15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5" i="30"/>
  <c r="F46" i="30"/>
  <c r="F48" i="30"/>
  <c r="F49" i="30"/>
  <c r="F50" i="30"/>
  <c r="F51" i="30"/>
  <c r="F52" i="30"/>
  <c r="F53" i="30"/>
  <c r="F55" i="30"/>
  <c r="F56" i="30"/>
  <c r="F57" i="30"/>
  <c r="F58" i="30"/>
  <c r="F59" i="30"/>
  <c r="F60" i="30"/>
  <c r="F61" i="30"/>
  <c r="F64" i="30"/>
  <c r="F65" i="30"/>
  <c r="F66" i="30"/>
  <c r="F67" i="30"/>
  <c r="F68" i="30"/>
  <c r="F69" i="30"/>
  <c r="F70" i="30"/>
  <c r="F72" i="30"/>
  <c r="F73" i="30"/>
  <c r="F75" i="30"/>
  <c r="F76" i="30"/>
  <c r="F77" i="30"/>
  <c r="F78" i="30"/>
  <c r="F81" i="30"/>
  <c r="F82" i="30"/>
  <c r="F83" i="30"/>
  <c r="F85" i="30"/>
  <c r="F86" i="30"/>
  <c r="F88" i="30"/>
  <c r="F89" i="30"/>
  <c r="F90" i="30"/>
  <c r="F91" i="30"/>
  <c r="F92" i="30"/>
  <c r="F94" i="30"/>
  <c r="F95" i="30"/>
  <c r="F98" i="30"/>
  <c r="F99" i="30"/>
  <c r="F100" i="30"/>
  <c r="F101" i="30"/>
  <c r="F102" i="30"/>
  <c r="F103" i="30"/>
  <c r="F104" i="30"/>
  <c r="F105" i="30"/>
  <c r="F106" i="30"/>
  <c r="F107" i="30"/>
  <c r="F108" i="30"/>
  <c r="F109" i="30"/>
  <c r="F110" i="30"/>
  <c r="F111" i="30"/>
  <c r="F112" i="30"/>
  <c r="F113" i="30"/>
  <c r="F114" i="30"/>
  <c r="F115" i="30"/>
  <c r="F116" i="30"/>
  <c r="F117" i="30"/>
  <c r="F118" i="30"/>
  <c r="F119" i="30"/>
  <c r="F120" i="30"/>
  <c r="F121" i="30"/>
  <c r="F122" i="30"/>
  <c r="F123" i="30"/>
  <c r="F124" i="30"/>
  <c r="F125" i="30"/>
  <c r="F126" i="30"/>
  <c r="F127" i="30"/>
  <c r="F128" i="30"/>
  <c r="F129" i="30"/>
  <c r="F130" i="30"/>
  <c r="F131" i="30"/>
  <c r="F132" i="30"/>
  <c r="F134" i="30"/>
  <c r="F135" i="30"/>
  <c r="F136" i="30"/>
  <c r="F137" i="30"/>
  <c r="F138" i="30"/>
  <c r="F139" i="30"/>
  <c r="F140" i="30"/>
  <c r="F141" i="30"/>
  <c r="F142" i="30"/>
  <c r="F144" i="30"/>
  <c r="F145" i="30"/>
  <c r="F146" i="30"/>
  <c r="F147" i="30"/>
  <c r="F148" i="30"/>
  <c r="F149" i="30"/>
  <c r="F150" i="30"/>
  <c r="F153" i="30"/>
  <c r="F154" i="30"/>
  <c r="F155" i="30"/>
  <c r="F157" i="30"/>
  <c r="F158" i="30"/>
  <c r="F161" i="30"/>
  <c r="F162" i="30"/>
  <c r="F163" i="30"/>
  <c r="F164" i="30"/>
  <c r="F165" i="30"/>
  <c r="F166" i="30"/>
  <c r="F167" i="30"/>
  <c r="F168" i="30"/>
  <c r="F169" i="30"/>
  <c r="F170" i="30"/>
  <c r="F171" i="30"/>
  <c r="F174" i="30"/>
  <c r="F179" i="30"/>
  <c r="F182" i="30"/>
  <c r="F183" i="30"/>
  <c r="F184" i="30"/>
  <c r="F185" i="30"/>
  <c r="F186" i="30"/>
  <c r="F187" i="30"/>
  <c r="F188" i="30"/>
  <c r="F189" i="30"/>
  <c r="F190" i="30"/>
  <c r="F191" i="30"/>
  <c r="F192" i="30"/>
  <c r="F193" i="30"/>
  <c r="F194" i="30"/>
  <c r="F195" i="30"/>
  <c r="F196" i="30"/>
  <c r="F197" i="30"/>
  <c r="F13" i="30"/>
  <c r="F12" i="30"/>
  <c r="F14" i="10"/>
  <c r="F15" i="10"/>
  <c r="F16" i="10"/>
  <c r="F17" i="10"/>
  <c r="F18" i="10"/>
  <c r="F19" i="10"/>
  <c r="F20" i="10"/>
  <c r="F21" i="10"/>
  <c r="F22" i="10"/>
  <c r="F23" i="10"/>
  <c r="F24" i="10"/>
  <c r="F25" i="10"/>
  <c r="F13" i="10"/>
  <c r="D12" i="10"/>
  <c r="E12" i="10"/>
  <c r="C12" i="31"/>
  <c r="G20" i="31"/>
  <c r="G13" i="31"/>
  <c r="E11" i="9"/>
  <c r="G36" i="8"/>
  <c r="G37" i="8"/>
  <c r="G38" i="8"/>
  <c r="G39" i="8"/>
  <c r="C11" i="8"/>
  <c r="H39" i="8"/>
  <c r="H38" i="8"/>
  <c r="H37" i="8"/>
  <c r="H36" i="8"/>
  <c r="E11" i="8"/>
  <c r="D11" i="8"/>
  <c r="G16" i="10"/>
  <c r="H16" i="10"/>
  <c r="G17" i="10"/>
  <c r="H17" i="10"/>
  <c r="G18" i="10"/>
  <c r="H18" i="10"/>
  <c r="G19" i="10"/>
  <c r="H19" i="10"/>
  <c r="G14" i="31"/>
  <c r="G15" i="31"/>
  <c r="G16" i="31"/>
  <c r="G17" i="31"/>
  <c r="G18" i="31"/>
  <c r="G19" i="31"/>
  <c r="G21" i="31"/>
  <c r="G22" i="31"/>
  <c r="G23" i="31"/>
  <c r="G24" i="31"/>
  <c r="G25" i="31"/>
  <c r="H44" i="32" l="1"/>
  <c r="H11" i="32"/>
  <c r="F11" i="9"/>
  <c r="F11" i="8"/>
  <c r="F14" i="7"/>
  <c r="F44" i="32"/>
  <c r="G44" i="32"/>
  <c r="F11" i="32"/>
  <c r="G11" i="32"/>
  <c r="F12" i="10"/>
  <c r="E12" i="31"/>
  <c r="F12" i="31" s="1"/>
  <c r="G14" i="10"/>
  <c r="H14" i="10"/>
  <c r="G15" i="10"/>
  <c r="H15" i="10"/>
  <c r="G20" i="10"/>
  <c r="H20" i="10"/>
  <c r="G21" i="10"/>
  <c r="H21" i="10"/>
  <c r="G22" i="10"/>
  <c r="H22" i="10"/>
  <c r="G23" i="10"/>
  <c r="H23" i="10"/>
  <c r="G24" i="10"/>
  <c r="H24" i="10"/>
  <c r="G25" i="10"/>
  <c r="H25" i="10"/>
  <c r="H13" i="10"/>
  <c r="G13" i="10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4" i="9"/>
  <c r="H75" i="9"/>
  <c r="H76" i="9"/>
  <c r="H77" i="9"/>
  <c r="H78" i="9"/>
  <c r="H79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4" i="9"/>
  <c r="G75" i="9"/>
  <c r="G76" i="9"/>
  <c r="G77" i="9"/>
  <c r="G78" i="9"/>
  <c r="G79" i="9"/>
  <c r="H12" i="31" l="1"/>
  <c r="G12" i="31"/>
  <c r="H18" i="8"/>
  <c r="H19" i="8"/>
  <c r="H20" i="8"/>
  <c r="H24" i="8"/>
  <c r="H25" i="8"/>
  <c r="H26" i="8"/>
  <c r="H27" i="8"/>
  <c r="H28" i="8"/>
  <c r="H29" i="8"/>
  <c r="H30" i="8"/>
  <c r="H31" i="8"/>
  <c r="H32" i="8"/>
  <c r="H33" i="8"/>
  <c r="H34" i="8"/>
  <c r="H35" i="8"/>
  <c r="G24" i="8"/>
  <c r="G25" i="8"/>
  <c r="G26" i="8"/>
  <c r="G27" i="8"/>
  <c r="G28" i="8"/>
  <c r="G29" i="8"/>
  <c r="G30" i="8"/>
  <c r="G31" i="8"/>
  <c r="G32" i="8"/>
  <c r="G33" i="8"/>
  <c r="G34" i="8"/>
  <c r="G35" i="8"/>
  <c r="H16" i="7"/>
  <c r="H15" i="7"/>
  <c r="H14" i="7"/>
  <c r="H13" i="7"/>
  <c r="H12" i="7"/>
  <c r="H11" i="7"/>
  <c r="G16" i="7"/>
  <c r="G15" i="7"/>
  <c r="G14" i="7"/>
  <c r="G11" i="7"/>
  <c r="H14" i="12" l="1"/>
  <c r="G14" i="12"/>
  <c r="H13" i="12"/>
  <c r="G13" i="12"/>
  <c r="H12" i="12"/>
  <c r="G12" i="12"/>
  <c r="H12" i="10"/>
  <c r="G12" i="10"/>
  <c r="G15" i="9"/>
  <c r="G14" i="9"/>
  <c r="G13" i="9"/>
  <c r="H12" i="9"/>
  <c r="G12" i="9"/>
  <c r="H11" i="9"/>
  <c r="G11" i="9"/>
  <c r="G20" i="8"/>
  <c r="G19" i="8"/>
  <c r="G18" i="8"/>
  <c r="H17" i="8"/>
  <c r="G17" i="8"/>
  <c r="H16" i="8"/>
  <c r="G16" i="8"/>
  <c r="H15" i="8"/>
  <c r="G15" i="8"/>
  <c r="H14" i="8"/>
  <c r="G14" i="8"/>
  <c r="H13" i="8"/>
  <c r="G13" i="8"/>
  <c r="H12" i="8" l="1"/>
  <c r="H11" i="8"/>
  <c r="G12" i="8"/>
  <c r="G11" i="8"/>
</calcChain>
</file>

<file path=xl/sharedStrings.xml><?xml version="1.0" encoding="utf-8"?>
<sst xmlns="http://schemas.openxmlformats.org/spreadsheetml/2006/main" count="1414" uniqueCount="267">
  <si>
    <t>UČENIČKI DOM ANTE BRUNE BUŠIĆA</t>
  </si>
  <si>
    <t>GAJEVA 31</t>
  </si>
  <si>
    <t>OIB: 65883053647</t>
  </si>
  <si>
    <t>VRSTA RASHODA / IZDATAKA</t>
  </si>
  <si>
    <t>Ukupno ostvareno</t>
  </si>
  <si>
    <t>RAZLIKA DO PLANA</t>
  </si>
  <si>
    <t>1.</t>
  </si>
  <si>
    <t>2.</t>
  </si>
  <si>
    <t>4.</t>
  </si>
  <si>
    <t>SVEUKUPNO PRIHODI</t>
  </si>
  <si>
    <t>6</t>
  </si>
  <si>
    <t>Prihodi poslovanja</t>
  </si>
  <si>
    <t>SVEUKUPNO RASHODI</t>
  </si>
  <si>
    <t>3</t>
  </si>
  <si>
    <t>Rashodi poslovanja</t>
  </si>
  <si>
    <t>4</t>
  </si>
  <si>
    <t>Rashodi za nabavu nefinancijske imovine</t>
  </si>
  <si>
    <t>3.</t>
  </si>
  <si>
    <t>5.</t>
  </si>
  <si>
    <t>6.</t>
  </si>
  <si>
    <t>7.</t>
  </si>
  <si>
    <t>8.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</si>
  <si>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</si>
  <si>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</si>
  <si>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</si>
  <si>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</si>
  <si>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</si>
  <si>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</si>
  <si>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</si>
  <si>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</si>
  <si>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</si>
  <si>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</si>
  <si>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</si>
  <si>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</si>
  <si>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-</t>
  </si>
  <si>
    <t>641</t>
  </si>
  <si>
    <t>Prihodi od financijske imovine</t>
  </si>
  <si>
    <t>6413</t>
  </si>
  <si>
    <t>Kamate na oročena sredstva i depozite po viđenju</t>
  </si>
  <si>
    <t>6415</t>
  </si>
  <si>
    <t>Prihodi od pozitivnih tečajnih razlika i razlika zbog primjene valutne klauzule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</si>
  <si>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</si>
  <si>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</si>
  <si>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</si>
  <si>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</si>
  <si>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</si>
  <si>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</si>
  <si>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</si>
  <si>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</si>
  <si>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</si>
  <si>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</si>
  <si>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</si>
  <si>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</si>
  <si>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</si>
  <si>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</si>
  <si>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</si>
  <si>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</si>
  <si>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</si>
  <si>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</si>
  <si>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</si>
  <si>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</si>
  <si>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</si>
  <si>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</si>
  <si>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</si>
  <si>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</si>
  <si>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</si>
  <si>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</si>
  <si>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</si>
  <si>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</si>
  <si>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</si>
  <si>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</si>
  <si>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</si>
  <si>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</si>
  <si>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</si>
  <si>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</si>
  <si>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</si>
  <si>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</si>
  <si>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</si>
  <si>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</si>
  <si>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</si>
  <si>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</si>
  <si>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</si>
  <si>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</si>
  <si>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</si>
  <si>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</si>
  <si>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</si>
  <si>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</si>
  <si>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</si>
  <si>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</si>
  <si>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</si>
  <si>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</si>
  <si>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</si>
  <si>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</si>
  <si>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</si>
  <si>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</si>
  <si>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</si>
  <si>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</si>
  <si>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</si>
  <si>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</si>
  <si>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</si>
  <si>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</si>
  <si>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</si>
  <si>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</si>
  <si>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</si>
  <si>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</si>
  <si>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</si>
  <si>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</si>
  <si>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</si>
  <si>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</si>
  <si>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</si>
  <si>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</si>
  <si>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</si>
  <si>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</si>
  <si>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</si>
  <si>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</si>
  <si>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</si>
  <si>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</si>
  <si>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</si>
  <si>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</si>
  <si>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</si>
  <si>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</si>
  <si>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</si>
  <si>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</si>
  <si>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</si>
  <si>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</si>
  <si>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</si>
  <si>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</si>
  <si>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</si>
  <si>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</si>
  <si>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</si>
  <si>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</si>
  <si>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</si>
  <si>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</si>
  <si>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</si>
  <si>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</si>
  <si>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</si>
  <si>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</si>
  <si>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</si>
  <si>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</si>
  <si>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</si>
  <si>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</si>
  <si>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</si>
  <si>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</si>
  <si>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</si>
  <si>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</si>
  <si>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</si>
  <si>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</si>
  <si>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</si>
  <si>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</si>
  <si>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</si>
  <si>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</si>
  <si>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</si>
  <si>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</si>
  <si>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</si>
  <si>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</si>
  <si>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</si>
  <si>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</si>
  <si>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</si>
  <si>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</si>
  <si>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</si>
  <si>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</si>
  <si>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</si>
  <si>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</si>
  <si>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</si>
  <si>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</si>
  <si>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</si>
  <si>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</si>
  <si>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</si>
  <si>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</si>
  <si>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</si>
  <si>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</si>
  <si>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</si>
  <si>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</si>
  <si>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</si>
  <si>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</si>
  <si>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</si>
  <si>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</si>
  <si>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</si>
  <si>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</si>
  <si>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</si>
  <si>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452</t>
  </si>
  <si>
    <t>Dodatna ulaganja na postrojenjima i opremi</t>
  </si>
  <si>
    <t>4521</t>
  </si>
  <si>
    <t>Izvor 1.1.</t>
  </si>
  <si>
    <t>OPĆI PRIHODI I PRIMICI</t>
  </si>
  <si>
    <t>Izvor 1.2.</t>
  </si>
  <si>
    <t>OPĆI PRIHODI I PRIMICI-DECENTRALIZIRANA SREDSTVA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</si>
  <si>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</si>
  <si>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</si>
  <si>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</si>
  <si>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</si>
  <si>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</si>
  <si>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</si>
  <si>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Izvor 5.6.</t>
  </si>
  <si>
    <t>POMOĆI TEMELJEM PRIJENOSA EU SREDSTAVA</t>
  </si>
  <si>
    <t>Izvor 6.1.</t>
  </si>
  <si>
    <t>DONACIJE</t>
  </si>
  <si>
    <t>Funkcijska 09</t>
  </si>
  <si>
    <t>Obrazovanje</t>
  </si>
  <si>
    <t>Funkcijska 092</t>
  </si>
  <si>
    <t>Srednjoškolsko  obrazovanje</t>
  </si>
  <si>
    <t>REALIZACIJA 2023.</t>
  </si>
  <si>
    <t>Aktivnost A410901</t>
  </si>
  <si>
    <t>REDOVNA DJELATNOST PRORAČUNSKIH KORISNIKA</t>
  </si>
  <si>
    <t>Aktivnost K410901</t>
  </si>
  <si>
    <t>ODRŽAVANJE I OPREMANJE USTANOVA SREDNJEG ŠKOLSTVA I UČENIČKIH DOMOVA</t>
  </si>
  <si>
    <t>Aktivnost A410902</t>
  </si>
  <si>
    <t>IZVANNASTAVNE I OSTALE AKTIVNOSTI</t>
  </si>
  <si>
    <t>Aktivnost T410905</t>
  </si>
  <si>
    <t>BESPLATNE MENSTRUALNE POTREPŠTINE</t>
  </si>
  <si>
    <t>Aktivnost T410901</t>
  </si>
  <si>
    <t>ŠKOLSKA SHEMA VOĆE, POVRĆE, MLIJEČNI PROIZVODI</t>
  </si>
  <si>
    <t>Opći dio - prihodi prema ekonomskoj klasifikaciji</t>
  </si>
  <si>
    <t>Opći dio - sažetak</t>
  </si>
  <si>
    <t>Opći dio - rashodi prema ekonomskoj klasifikaciji</t>
  </si>
  <si>
    <t>Opći dio - prihodi prema izvorima financiranja</t>
  </si>
  <si>
    <t>Opći dio - rashodi prema izvorima financiranja</t>
  </si>
  <si>
    <t>Opći dio - rashodi prema funkcijskoj klasifikaciji</t>
  </si>
  <si>
    <t>Posebni dio - programska klasifikacija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</si>
  <si>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</si>
  <si>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</si>
  <si>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</si>
  <si>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</si>
  <si>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19484</t>
  </si>
  <si>
    <t>Izvor 1.</t>
  </si>
  <si>
    <t>Program 4109</t>
  </si>
  <si>
    <t>DJELATNOST USTANOVA SREDNJEG ŠKOLSTVA I UČENIČKIH DOMOVA</t>
  </si>
  <si>
    <t>Izvor 3.</t>
  </si>
  <si>
    <t>Izvor 4.</t>
  </si>
  <si>
    <t>PRIHODI ZA POSEBNE NAMJENE</t>
  </si>
  <si>
    <t>Izvor 5.</t>
  </si>
  <si>
    <t>POMOĆI</t>
  </si>
  <si>
    <t>Izvor 6.</t>
  </si>
  <si>
    <t>PLAN 2024</t>
  </si>
  <si>
    <t>Indeks ostvarenja 2023. - 2024.</t>
  </si>
  <si>
    <t>Indeks ostvarenja i plana za 2024.</t>
  </si>
  <si>
    <t>Indeks ostvarenja 2023 - 2024</t>
  </si>
  <si>
    <t>Indeks ostvarenja i plana za 2024</t>
  </si>
  <si>
    <t>9</t>
  </si>
  <si>
    <t>Vlastiti izvori</t>
  </si>
  <si>
    <t>634</t>
  </si>
  <si>
    <t>Pomoći od izvanproračunskih korisnika</t>
  </si>
  <si>
    <t>6342</t>
  </si>
  <si>
    <t>Kapitalne pomoći od izvanproračunskih korisnika</t>
  </si>
  <si>
    <t>Izvor 5.5.</t>
  </si>
  <si>
    <t>POMOĆI OD IZVANPRORAČUNSKIH KORISNIKA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</si>
  <si>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</si>
  <si>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</si>
  <si>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</si>
  <si>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</si>
  <si>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Rezultat poslovanja</t>
  </si>
  <si>
    <t>Višak/manjak prihoda</t>
  </si>
  <si>
    <t>Višak prihoda</t>
  </si>
  <si>
    <t>Obrazloženje - OPĆI DIO</t>
  </si>
  <si>
    <t>Navedeno povećanje odnosi se na povećane rashode za odvjetničke usluge i zastupanje na ročištu.</t>
  </si>
  <si>
    <t>Obrazloženje - POSEBNI DIO</t>
  </si>
  <si>
    <t>Sportska i glazbena oprema</t>
  </si>
  <si>
    <t>4223</t>
  </si>
  <si>
    <t>Oprema za održavanje i zaštitu</t>
  </si>
  <si>
    <t>Navedeno povećanje odnosi se na nabavku uređaja za sprječavanje nastanka biootpada</t>
  </si>
  <si>
    <t>Navedeno povećanje odnosi se na povećane troškove za reprezentaciju (poslovni partneri i zaposlenici) na kraju 2024. godine</t>
  </si>
  <si>
    <t>Navedeno povećanje odnosi se na troškove za nabavku novog rutera i računalne opreme u uredu ravnatelja</t>
  </si>
  <si>
    <t>Navedeno povećanje odnosi se na troškove za nabavku aparata za kavu, usisavača i parnog čistača</t>
  </si>
  <si>
    <t>Navedeno povećanje odnosi se na troškove nabavke namirnice zbog višeg standarda usluga prehrane učenicima</t>
  </si>
  <si>
    <t>Navedeno povećanje odnosi se na više stručnih usavršavanja u području radionica sa keramikom</t>
  </si>
  <si>
    <t>Navedeno povećanje odnosi se na troškove prijevoza učenika na izlet</t>
  </si>
  <si>
    <t>IZVORNI PLAN / REBALANS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</si>
</sst>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(&quot;$&quot;* #,##0.00_);_(&quot;$&quot;* \(#,##0.00\);_(&quot;$&quot;* &quot;-&quot;??_);_(@_)"/>
    <numFmt numFmtId="165" formatCode="[$-1041A]#,##0.00;\-#,##0.00"/>
    <numFmt numFmtId="166" formatCode="_-* #,##0.00\ [$€-1]_-;\-* #,##0.00\ [$€-1]_-;_-* &quot;-&quot;??\ [$€-1]_-;_-@_-"/>
    <numFmt numFmtId="167" formatCode="#,##0.00\ [$€-1]"/>
  </numFmts>
  <fonts count="30" x14ac:knownFonts="1">
    <font>
      <sz val="10"/>
      <name val="Arial"/>
    </font>
    <font>
      <sz val="10"/>
      <color indexed="8"/>
      <name val="Arial"/>
      <family val="2"/>
      <charset val="238"/>
    </font>
    <font>
      <sz val="9"/>
      <color indexed="10"/>
      <name val="Tahoma"/>
      <family val="2"/>
      <charset val="238"/>
    </font>
    <font>
      <sz val="8"/>
      <color indexed="12"/>
      <name val="Arial"/>
      <family val="2"/>
      <charset val="238"/>
    </font>
    <font>
      <sz val="8"/>
      <color indexed="13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indexed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rgb="FFFFFFFF"/>
      <name val="Arial"/>
      <family val="2"/>
      <charset val="238"/>
    </font>
    <font>
      <sz val="10"/>
      <name val="Arial"/>
      <family val="2"/>
    </font>
    <font>
      <b/>
      <sz val="11.95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  <charset val="238"/>
    </font>
    <font>
      <sz val="9"/>
      <color rgb="FFFFFFFF"/>
      <name val="Tahoma"/>
      <family val="2"/>
      <charset val="238"/>
    </font>
    <font>
      <sz val="8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FF000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00B050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EFE9A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3366FF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7" fillId="0" borderId="0"/>
    <xf numFmtId="44" fontId="20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166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 wrapText="1" readingOrder="1"/>
      <protection locked="0"/>
    </xf>
    <xf numFmtId="167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4" borderId="1" xfId="0" applyFont="1" applyFill="1" applyBorder="1" applyAlignment="1" applyProtection="1">
      <alignment horizontal="left" vertical="center" wrapText="1" readingOrder="1"/>
      <protection locked="0"/>
    </xf>
    <xf numFmtId="167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 applyAlignment="1">
      <alignment horizontal="left" vertical="center" readingOrder="1"/>
    </xf>
    <xf numFmtId="167" fontId="6" fillId="0" borderId="1" xfId="0" applyNumberFormat="1" applyFont="1" applyBorder="1" applyAlignment="1">
      <alignment horizontal="right" vertical="center" readingOrder="1"/>
    </xf>
    <xf numFmtId="0" fontId="0" fillId="0" borderId="0" xfId="0" applyAlignment="1">
      <alignment horizontal="left" vertical="center"/>
    </xf>
    <xf numFmtId="167" fontId="7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/>
    </xf>
    <xf numFmtId="0" fontId="11" fillId="6" borderId="1" xfId="0" applyFont="1" applyFill="1" applyBorder="1" applyAlignment="1">
      <alignment horizontal="center" vertical="center"/>
    </xf>
    <xf numFmtId="0" fontId="5" fillId="0" borderId="0" xfId="1"/>
    <xf numFmtId="0" fontId="9" fillId="2" borderId="1" xfId="1" applyFont="1" applyFill="1" applyBorder="1" applyAlignment="1" applyProtection="1">
      <alignment horizontal="center" vertical="center" wrapText="1" readingOrder="1"/>
      <protection locked="0"/>
    </xf>
    <xf numFmtId="0" fontId="11" fillId="6" borderId="1" xfId="1" applyFont="1" applyFill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16" fillId="9" borderId="1" xfId="1" applyFont="1" applyFill="1" applyBorder="1" applyAlignment="1">
      <alignment horizontal="center" vertical="center"/>
    </xf>
    <xf numFmtId="0" fontId="5" fillId="0" borderId="0" xfId="1" applyAlignment="1">
      <alignment horizontal="center"/>
    </xf>
    <xf numFmtId="0" fontId="5" fillId="0" borderId="0" xfId="1" applyAlignment="1">
      <alignment horizontal="left" vertical="center"/>
    </xf>
    <xf numFmtId="0" fontId="3" fillId="3" borderId="1" xfId="1" applyFont="1" applyFill="1" applyBorder="1" applyAlignment="1" applyProtection="1">
      <alignment vertical="center" wrapText="1" readingOrder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 applyProtection="1">
      <alignment vertical="center" wrapText="1" readingOrder="1"/>
      <protection locked="0"/>
    </xf>
    <xf numFmtId="165" fontId="8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1" applyFont="1" applyFill="1" applyBorder="1" applyAlignment="1" applyProtection="1">
      <alignment vertical="center" wrapText="1" readingOrder="1"/>
      <protection locked="0"/>
    </xf>
    <xf numFmtId="165" fontId="8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1" applyFont="1" applyFill="1" applyBorder="1" applyAlignment="1" applyProtection="1">
      <alignment horizontal="center" vertical="center" wrapText="1" readingOrder="1"/>
      <protection locked="0"/>
    </xf>
    <xf numFmtId="0" fontId="9" fillId="5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readingOrder="1"/>
      <protection locked="0"/>
    </xf>
    <xf numFmtId="0" fontId="8" fillId="7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166" fontId="8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6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15" fillId="7" borderId="1" xfId="1" applyFont="1" applyFill="1" applyBorder="1" applyAlignment="1" applyProtection="1">
      <alignment horizontal="left" vertical="center" wrapText="1" readingOrder="1"/>
      <protection locked="0"/>
    </xf>
    <xf numFmtId="0" fontId="14" fillId="0" borderId="1" xfId="1" applyFont="1" applyBorder="1" applyAlignment="1">
      <alignment horizontal="left" vertical="center" readingOrder="1"/>
    </xf>
    <xf numFmtId="0" fontId="14" fillId="0" borderId="1" xfId="1" applyFont="1" applyBorder="1" applyAlignment="1">
      <alignment horizontal="left" vertical="center"/>
    </xf>
    <xf numFmtId="0" fontId="13" fillId="3" borderId="1" xfId="1" applyFont="1" applyFill="1" applyBorder="1" applyAlignment="1" applyProtection="1">
      <alignment horizontal="center" vertical="center" wrapText="1" readingOrder="1"/>
      <protection locked="0"/>
    </xf>
    <xf numFmtId="166" fontId="13" fillId="3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2" fontId="13" fillId="3" borderId="1" xfId="1" applyNumberFormat="1" applyFont="1" applyFill="1" applyBorder="1" applyAlignment="1" applyProtection="1">
      <alignment horizontal="center" vertical="center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1" applyAlignment="1">
      <alignment horizontal="center" vertical="center"/>
    </xf>
    <xf numFmtId="166" fontId="14" fillId="0" borderId="1" xfId="4" applyNumberFormat="1" applyFont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166" fontId="15" fillId="7" borderId="1" xfId="4" applyNumberFormat="1" applyFont="1" applyFill="1" applyBorder="1" applyAlignment="1" applyProtection="1">
      <alignment horizontal="center" vertical="center" wrapText="1" readingOrder="1"/>
      <protection locked="0"/>
    </xf>
    <xf numFmtId="166" fontId="14" fillId="0" borderId="1" xfId="4" applyNumberFormat="1" applyFont="1" applyBorder="1" applyAlignment="1">
      <alignment horizontal="center" vertical="center" readingOrder="1"/>
    </xf>
    <xf numFmtId="166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" xfId="0" applyFont="1" applyBorder="1" applyAlignment="1">
      <alignment horizontal="left" vertical="center" readingOrder="1"/>
    </xf>
    <xf numFmtId="0" fontId="8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2" fontId="6" fillId="0" borderId="1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14" fillId="0" borderId="1" xfId="0" applyNumberFormat="1" applyFont="1" applyBorder="1" applyAlignment="1">
      <alignment horizontal="center" vertical="center"/>
    </xf>
    <xf numFmtId="2" fontId="13" fillId="3" borderId="1" xfId="0" applyNumberFormat="1" applyFont="1" applyFill="1" applyBorder="1" applyAlignment="1" applyProtection="1">
      <alignment horizontal="center" vertical="center" readingOrder="1"/>
      <protection locked="0"/>
    </xf>
    <xf numFmtId="2" fontId="3" fillId="3" borderId="1" xfId="0" applyNumberFormat="1" applyFont="1" applyFill="1" applyBorder="1" applyAlignment="1" applyProtection="1">
      <alignment horizontal="center" vertical="center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readingOrder="1"/>
      <protection locked="0"/>
    </xf>
    <xf numFmtId="165" fontId="4" fillId="4" borderId="1" xfId="0" applyNumberFormat="1" applyFont="1" applyFill="1" applyBorder="1" applyAlignment="1" applyProtection="1">
      <alignment horizontal="center" vertical="center" readingOrder="1"/>
      <protection locked="0"/>
    </xf>
    <xf numFmtId="2" fontId="14" fillId="0" borderId="1" xfId="1" applyNumberFormat="1" applyFont="1" applyBorder="1" applyAlignment="1">
      <alignment horizontal="center" vertical="center"/>
    </xf>
    <xf numFmtId="166" fontId="13" fillId="3" borderId="1" xfId="1" applyNumberFormat="1" applyFont="1" applyFill="1" applyBorder="1" applyAlignment="1" applyProtection="1">
      <alignment horizontal="center" vertical="center" readingOrder="1"/>
      <protection locked="0"/>
    </xf>
    <xf numFmtId="165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left" vertical="center" wrapText="1" readingOrder="1"/>
      <protection locked="0"/>
    </xf>
    <xf numFmtId="0" fontId="22" fillId="13" borderId="1" xfId="0" applyFont="1" applyFill="1" applyBorder="1" applyAlignment="1" applyProtection="1">
      <alignment vertical="center" wrapText="1" readingOrder="1"/>
      <protection locked="0"/>
    </xf>
    <xf numFmtId="166" fontId="22" fillId="1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4" borderId="1" xfId="0" applyFont="1" applyFill="1" applyBorder="1" applyAlignment="1" applyProtection="1">
      <alignment horizontal="left" vertical="center" wrapText="1" readingOrder="1"/>
      <protection locked="0"/>
    </xf>
    <xf numFmtId="0" fontId="22" fillId="14" borderId="1" xfId="0" applyFont="1" applyFill="1" applyBorder="1" applyAlignment="1" applyProtection="1">
      <alignment vertical="center" wrapText="1" readingOrder="1"/>
      <protection locked="0"/>
    </xf>
    <xf numFmtId="166" fontId="22" fillId="1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5" borderId="1" xfId="0" applyFont="1" applyFill="1" applyBorder="1" applyAlignment="1" applyProtection="1">
      <alignment horizontal="left" vertical="center" wrapText="1" readingOrder="1"/>
      <protection locked="0"/>
    </xf>
    <xf numFmtId="0" fontId="22" fillId="15" borderId="1" xfId="0" applyFont="1" applyFill="1" applyBorder="1" applyAlignment="1" applyProtection="1">
      <alignment vertical="center" wrapText="1" readingOrder="1"/>
      <protection locked="0"/>
    </xf>
    <xf numFmtId="166" fontId="22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6" borderId="1" xfId="0" applyFont="1" applyFill="1" applyBorder="1" applyAlignment="1" applyProtection="1">
      <alignment horizontal="left" vertical="center" wrapText="1" readingOrder="1"/>
      <protection locked="0"/>
    </xf>
    <xf numFmtId="0" fontId="22" fillId="16" borderId="1" xfId="0" applyFont="1" applyFill="1" applyBorder="1" applyAlignment="1" applyProtection="1">
      <alignment vertical="center" wrapText="1" readingOrder="1"/>
      <protection locked="0"/>
    </xf>
    <xf numFmtId="166" fontId="22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7" borderId="1" xfId="0" applyFont="1" applyFill="1" applyBorder="1" applyAlignment="1" applyProtection="1">
      <alignment horizontal="left" vertical="center" wrapText="1" readingOrder="1"/>
      <protection locked="0"/>
    </xf>
    <xf numFmtId="0" fontId="23" fillId="17" borderId="1" xfId="0" applyFont="1" applyFill="1" applyBorder="1" applyAlignment="1" applyProtection="1">
      <alignment vertical="center" wrapText="1" readingOrder="1"/>
      <protection locked="0"/>
    </xf>
    <xf numFmtId="166" fontId="23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8" borderId="1" xfId="0" applyFont="1" applyFill="1" applyBorder="1" applyAlignment="1" applyProtection="1">
      <alignment horizontal="left" vertical="center" wrapText="1" readingOrder="1"/>
      <protection locked="0"/>
    </xf>
    <xf numFmtId="0" fontId="23" fillId="18" borderId="1" xfId="0" applyFont="1" applyFill="1" applyBorder="1" applyAlignment="1" applyProtection="1">
      <alignment vertical="center" wrapText="1" readingOrder="1"/>
      <protection locked="0"/>
    </xf>
    <xf numFmtId="166" fontId="23" fillId="1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9" borderId="1" xfId="0" applyFont="1" applyFill="1" applyBorder="1" applyAlignment="1" applyProtection="1">
      <alignment horizontal="left" vertical="center" wrapText="1" readingOrder="1"/>
      <protection locked="0"/>
    </xf>
    <xf numFmtId="0" fontId="23" fillId="19" borderId="1" xfId="0" applyFont="1" applyFill="1" applyBorder="1" applyAlignment="1" applyProtection="1">
      <alignment vertical="center" wrapText="1" readingOrder="1"/>
      <protection locked="0"/>
    </xf>
    <xf numFmtId="166" fontId="23" fillId="19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20" borderId="1" xfId="0" applyFont="1" applyFill="1" applyBorder="1" applyAlignment="1" applyProtection="1">
      <alignment horizontal="left" vertical="center" wrapText="1" readingOrder="1"/>
      <protection locked="0"/>
    </xf>
    <xf numFmtId="0" fontId="23" fillId="20" borderId="1" xfId="0" applyFont="1" applyFill="1" applyBorder="1" applyAlignment="1" applyProtection="1">
      <alignment vertical="center" wrapText="1" readingOrder="1"/>
      <protection locked="0"/>
    </xf>
    <xf numFmtId="166" fontId="23" fillId="2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21" borderId="1" xfId="0" applyFont="1" applyFill="1" applyBorder="1" applyAlignment="1" applyProtection="1">
      <alignment horizontal="left" vertical="center" wrapText="1" readingOrder="1"/>
      <protection locked="0"/>
    </xf>
    <xf numFmtId="0" fontId="23" fillId="21" borderId="1" xfId="0" applyFont="1" applyFill="1" applyBorder="1" applyAlignment="1" applyProtection="1">
      <alignment vertical="center" wrapText="1" readingOrder="1"/>
      <protection locked="0"/>
    </xf>
    <xf numFmtId="166" fontId="23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8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9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2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4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12" borderId="1" xfId="0" applyFont="1" applyFill="1" applyBorder="1" applyAlignment="1" applyProtection="1">
      <alignment horizontal="center" vertical="center" wrapText="1" readingOrder="1"/>
      <protection locked="0"/>
    </xf>
    <xf numFmtId="2" fontId="1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2" fontId="1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1" xfId="0" applyNumberFormat="1" applyFont="1" applyFill="1" applyBorder="1" applyAlignment="1">
      <alignment horizontal="center" vertical="center"/>
    </xf>
    <xf numFmtId="0" fontId="5" fillId="0" borderId="0" xfId="1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166" fontId="14" fillId="0" borderId="5" xfId="4" applyNumberFormat="1" applyFont="1" applyBorder="1" applyAlignment="1">
      <alignment horizontal="center" vertical="center"/>
    </xf>
    <xf numFmtId="166" fontId="25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0" fillId="0" borderId="0" xfId="0"/>
    <xf numFmtId="0" fontId="5" fillId="0" borderId="0" xfId="1"/>
    <xf numFmtId="0" fontId="5" fillId="0" borderId="0" xfId="1" applyAlignment="1">
      <alignment horizontal="center" vertical="center"/>
    </xf>
    <xf numFmtId="167" fontId="4" fillId="4" borderId="1" xfId="0" applyNumberFormat="1" applyFont="1" applyFill="1" applyBorder="1" applyAlignment="1" applyProtection="1">
      <alignment horizontal="right" vertical="center" wrapText="1" readingOrder="1"/>
    </xf>
    <xf numFmtId="0" fontId="25" fillId="21" borderId="1" xfId="0" applyFont="1" applyFill="1" applyBorder="1" applyAlignment="1" applyProtection="1">
      <alignment vertical="center" wrapText="1" readingOrder="1"/>
      <protection locked="0"/>
    </xf>
    <xf numFmtId="0" fontId="16" fillId="12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6" fillId="0" borderId="0" xfId="1" applyFont="1" applyAlignment="1">
      <alignment horizontal="center" vertical="center"/>
    </xf>
    <xf numFmtId="0" fontId="5" fillId="0" borderId="0" xfId="1"/>
    <xf numFmtId="166" fontId="7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0" borderId="1" xfId="0" applyNumberFormat="1" applyFont="1" applyBorder="1" applyAlignment="1">
      <alignment horizontal="right" vertical="center" readingOrder="1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27" fillId="2" borderId="1" xfId="0" applyFont="1" applyFill="1" applyBorder="1" applyAlignment="1" applyProtection="1">
      <alignment horizontal="center" vertical="center" wrapText="1" readingOrder="1"/>
      <protection locked="0"/>
    </xf>
    <xf numFmtId="167" fontId="28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15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9" fillId="0" borderId="0" xfId="0" applyFont="1" applyAlignment="1">
      <alignment horizontal="left" vertical="center"/>
    </xf>
    <xf numFmtId="166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/>
    <xf numFmtId="0" fontId="11" fillId="2" borderId="1" xfId="1" applyFont="1" applyFill="1" applyBorder="1" applyAlignment="1" applyProtection="1">
      <alignment horizontal="center" vertical="center" wrapText="1" readingOrder="1"/>
      <protection locked="0"/>
    </xf>
    <xf numFmtId="166" fontId="7" fillId="3" borderId="1" xfId="1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1" xfId="4" applyNumberFormat="1" applyFont="1" applyBorder="1" applyAlignment="1">
      <alignment horizontal="center" vertical="center"/>
    </xf>
    <xf numFmtId="166" fontId="8" fillId="7" borderId="1" xfId="4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1" xfId="4" applyNumberFormat="1" applyFont="1" applyBorder="1" applyAlignment="1">
      <alignment horizontal="center" vertical="center" readingOrder="1"/>
    </xf>
    <xf numFmtId="165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1" xfId="1" applyFont="1" applyFill="1" applyBorder="1" applyAlignment="1" applyProtection="1">
      <alignment horizontal="center" vertical="center" wrapText="1" readingOrder="1"/>
      <protection locked="0"/>
    </xf>
    <xf numFmtId="165" fontId="15" fillId="11" borderId="1" xfId="1" applyNumberFormat="1" applyFont="1" applyFill="1" applyBorder="1" applyAlignment="1" applyProtection="1">
      <alignment horizontal="center" vertical="center" wrapText="1"/>
      <protection locked="0"/>
    </xf>
    <xf numFmtId="165" fontId="15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 wrapText="1"/>
    </xf>
    <xf numFmtId="0" fontId="5" fillId="0" borderId="0" xfId="1" applyBorder="1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wrapText="1" readingOrder="1"/>
      <protection locked="0"/>
    </xf>
    <xf numFmtId="0" fontId="18" fillId="0" borderId="4" xfId="0" applyFont="1" applyBorder="1" applyAlignment="1" applyProtection="1">
      <alignment horizontal="center" vertical="center" wrapText="1" readingOrder="1"/>
      <protection locked="0"/>
    </xf>
    <xf numFmtId="0" fontId="18" fillId="0" borderId="3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9" fillId="0" borderId="1" xfId="3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18" fillId="0" borderId="1" xfId="3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" fillId="0" borderId="0" xfId="1" applyFont="1" applyAlignment="1" applyProtection="1">
      <alignment vertical="top" wrapText="1" readingOrder="1"/>
      <protection locked="0"/>
    </xf>
    <xf numFmtId="0" fontId="5" fillId="0" borderId="0" xfId="1"/>
    <xf numFmtId="0" fontId="5" fillId="0" borderId="0" xfId="1" applyAlignment="1">
      <alignment horizontal="center" vertical="center"/>
    </xf>
    <xf numFmtId="0" fontId="18" fillId="0" borderId="2" xfId="3" applyFont="1" applyBorder="1" applyAlignment="1" applyProtection="1">
      <alignment horizontal="center" vertical="center" wrapText="1" readingOrder="1"/>
      <protection locked="0"/>
    </xf>
    <xf numFmtId="0" fontId="18" fillId="0" borderId="4" xfId="3" applyFont="1" applyBorder="1" applyAlignment="1" applyProtection="1">
      <alignment horizontal="center" vertical="center" wrapText="1" readingOrder="1"/>
      <protection locked="0"/>
    </xf>
    <xf numFmtId="0" fontId="18" fillId="0" borderId="3" xfId="3" applyFont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>
      <alignment horizontal="left" vertical="center" readingOrder="1"/>
    </xf>
    <xf numFmtId="0" fontId="0" fillId="0" borderId="0" xfId="0" applyBorder="1" applyAlignment="1">
      <alignment horizontal="center" vertical="center" readingOrder="1"/>
    </xf>
    <xf numFmtId="0" fontId="18" fillId="0" borderId="2" xfId="3" applyFont="1" applyBorder="1" applyAlignment="1" applyProtection="1">
      <alignment horizontal="center" vertical="center" readingOrder="1"/>
      <protection locked="0"/>
    </xf>
    <xf numFmtId="0" fontId="18" fillId="0" borderId="4" xfId="3" applyFont="1" applyBorder="1" applyAlignment="1" applyProtection="1">
      <alignment horizontal="center" vertical="center" readingOrder="1"/>
      <protection locked="0"/>
    </xf>
    <xf numFmtId="0" fontId="18" fillId="0" borderId="3" xfId="3" applyFont="1" applyBorder="1" applyAlignment="1" applyProtection="1">
      <alignment horizontal="center" vertical="center" readingOrder="1"/>
      <protection locked="0"/>
    </xf>
  </cellXfs>
  <cellStyles count="6">
    <cellStyle name="Normal 2" xfId="3" xr:uid="{6C943803-FF9D-4EF4-AE52-EF360B34EC0E}"/>
    <cellStyle name="Normalno" xfId="0" builtinId="0"/>
    <cellStyle name="Normalno 2" xfId="1" xr:uid="{00000000-0005-0000-0000-000001000000}"/>
    <cellStyle name="Obično_List10" xfId="5" xr:uid="{C2F83EF7-9A8D-46BC-83C6-F4D4A3A27132}"/>
    <cellStyle name="Valuta" xfId="4" builtinId="4"/>
    <cellStyle name="Valuta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CCFF"/>
      <color rgb="FF9999FF"/>
      <color rgb="FFCC99FF"/>
      <color rgb="FFFFFF66"/>
      <color rgb="FFFFFF00"/>
      <color rgb="FF0066FF"/>
      <color rgb="FF0000FF"/>
      <color rgb="FF0000CC"/>
      <color rgb="FFFEFE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Layout" zoomScaleNormal="100" workbookViewId="0">
      <selection activeCell="A8" sqref="A8:H8"/>
    </sheetView>
  </sheetViews>
  <sheetFormatPr defaultRowHeight="12.75" x14ac:dyDescent="0.2"/>
  <cols>
    <col min="1" max="1" width="5.28515625" style="1" customWidth="1"/>
    <col min="2" max="2" width="31.28515625" style="1" customWidth="1"/>
    <col min="3" max="8" width="18.140625" style="1" customWidth="1"/>
    <col min="9" max="16384" width="9.140625" style="1"/>
  </cols>
  <sheetData>
    <row r="1" spans="1:8" ht="12.75" customHeight="1" x14ac:dyDescent="0.2">
      <c r="A1" s="155" t="s">
        <v>0</v>
      </c>
      <c r="B1" s="156"/>
    </row>
    <row r="2" spans="1:8" x14ac:dyDescent="0.2">
      <c r="A2" s="156"/>
      <c r="B2" s="156"/>
    </row>
    <row r="3" spans="1:8" x14ac:dyDescent="0.2">
      <c r="A3" s="155" t="s">
        <v>1</v>
      </c>
      <c r="B3" s="156"/>
    </row>
    <row r="4" spans="1:8" x14ac:dyDescent="0.2">
      <c r="A4" s="156"/>
      <c r="B4" s="156"/>
    </row>
    <row r="5" spans="1:8" x14ac:dyDescent="0.2">
      <c r="A5" s="155" t="s">
        <v>2</v>
      </c>
      <c r="B5" s="156"/>
    </row>
    <row r="7" spans="1:8" x14ac:dyDescent="0.2">
      <c r="C7" s="157"/>
      <c r="D7" s="157"/>
    </row>
    <row r="8" spans="1:8" ht="30" customHeight="1" x14ac:dyDescent="0.2">
      <c r="A8" s="158" t="s">
        <v>213</v>
      </c>
      <c r="B8" s="159"/>
      <c r="C8" s="159"/>
      <c r="D8" s="159"/>
      <c r="E8" s="159"/>
      <c r="F8" s="159"/>
      <c r="G8" s="159"/>
      <c r="H8" s="160"/>
    </row>
    <row r="9" spans="1:8" ht="46.5" customHeight="1" x14ac:dyDescent="0.2">
      <c r="A9" s="153" t="s">
        <v>3</v>
      </c>
      <c r="B9" s="154"/>
      <c r="C9" s="53" t="s">
        <v>201</v>
      </c>
      <c r="D9" s="35" t="s">
        <v>266</v>
      </c>
      <c r="E9" s="35" t="s">
        <v>4</v>
      </c>
      <c r="F9" s="35" t="s">
        <v>5</v>
      </c>
      <c r="G9" s="37" t="s">
        <v>234</v>
      </c>
      <c r="H9" s="37" t="s">
        <v>235</v>
      </c>
    </row>
    <row r="10" spans="1:8" x14ac:dyDescent="0.2">
      <c r="A10" s="32" t="s">
        <v>6</v>
      </c>
      <c r="B10" s="32" t="s">
        <v>7</v>
      </c>
      <c r="C10" s="32" t="s">
        <v>17</v>
      </c>
      <c r="D10" s="32" t="s">
        <v>8</v>
      </c>
      <c r="E10" s="32" t="s">
        <v>18</v>
      </c>
      <c r="F10" s="32" t="s">
        <v>19</v>
      </c>
      <c r="G10" s="2" t="s">
        <v>20</v>
      </c>
      <c r="H10" s="2" t="s">
        <v>21</v>
      </c>
    </row>
    <row r="11" spans="1:8" ht="13.5" customHeight="1" x14ac:dyDescent="0.2">
      <c r="A11" s="8"/>
      <c r="B11" s="8" t="s">
        <v>9</v>
      </c>
      <c r="C11" s="132">
        <f>C12</f>
        <v>625385.48</v>
      </c>
      <c r="D11" s="3">
        <f t="shared" ref="D11:F11" si="0">D12</f>
        <v>719330</v>
      </c>
      <c r="E11" s="3">
        <f t="shared" si="0"/>
        <v>722210.61</v>
      </c>
      <c r="F11" s="3">
        <f t="shared" si="0"/>
        <v>-2880.609999999986</v>
      </c>
      <c r="G11" s="68">
        <f t="shared" ref="G11:G16" si="1">E11/C11*100</f>
        <v>115.48247170689028</v>
      </c>
      <c r="H11" s="69">
        <f t="shared" ref="H11:H16" si="2">E11/D11*100</f>
        <v>100.40045737005268</v>
      </c>
    </row>
    <row r="12" spans="1:8" ht="12.75" customHeight="1" x14ac:dyDescent="0.2">
      <c r="A12" s="10" t="s">
        <v>10</v>
      </c>
      <c r="B12" s="10" t="s">
        <v>11</v>
      </c>
      <c r="C12" s="60">
        <v>625385.48</v>
      </c>
      <c r="D12" s="60">
        <v>719330</v>
      </c>
      <c r="E12" s="60">
        <v>722210.61</v>
      </c>
      <c r="F12" s="60">
        <f t="shared" ref="F12:F16" si="3">D12-E12</f>
        <v>-2880.609999999986</v>
      </c>
      <c r="G12" s="70">
        <f t="shared" si="1"/>
        <v>115.48247170689028</v>
      </c>
      <c r="H12" s="70">
        <f t="shared" si="2"/>
        <v>100.40045737005268</v>
      </c>
    </row>
    <row r="13" spans="1:8" ht="12.75" customHeight="1" x14ac:dyDescent="0.2">
      <c r="A13" s="10" t="s">
        <v>238</v>
      </c>
      <c r="B13" s="10" t="s">
        <v>239</v>
      </c>
      <c r="C13" s="60">
        <v>0</v>
      </c>
      <c r="D13" s="60">
        <v>0</v>
      </c>
      <c r="E13" s="60">
        <v>0</v>
      </c>
      <c r="F13" s="60">
        <f t="shared" si="3"/>
        <v>0</v>
      </c>
      <c r="G13" s="70" t="s">
        <v>34</v>
      </c>
      <c r="H13" s="70" t="e">
        <f t="shared" si="2"/>
        <v>#DIV/0!</v>
      </c>
    </row>
    <row r="14" spans="1:8" ht="12.75" customHeight="1" x14ac:dyDescent="0.2">
      <c r="A14" s="8"/>
      <c r="B14" s="8" t="s">
        <v>12</v>
      </c>
      <c r="C14" s="132">
        <f>C15+C16</f>
        <v>565743.32999999996</v>
      </c>
      <c r="D14" s="3">
        <f t="shared" ref="D14:F14" si="4">D15+D16</f>
        <v>719330</v>
      </c>
      <c r="E14" s="3">
        <f t="shared" si="4"/>
        <v>715456.82000000007</v>
      </c>
      <c r="F14" s="3">
        <f t="shared" si="4"/>
        <v>3873.1799999999566</v>
      </c>
      <c r="G14" s="69">
        <f t="shared" si="1"/>
        <v>126.46314716604792</v>
      </c>
      <c r="H14" s="69">
        <f t="shared" si="2"/>
        <v>99.461557282471205</v>
      </c>
    </row>
    <row r="15" spans="1:8" ht="12.75" customHeight="1" x14ac:dyDescent="0.2">
      <c r="A15" s="10" t="s">
        <v>13</v>
      </c>
      <c r="B15" s="10" t="s">
        <v>14</v>
      </c>
      <c r="C15" s="60">
        <v>560534.75</v>
      </c>
      <c r="D15" s="59">
        <v>673730</v>
      </c>
      <c r="E15" s="59">
        <v>680410.42</v>
      </c>
      <c r="F15" s="59">
        <f t="shared" si="3"/>
        <v>-6680.4200000000419</v>
      </c>
      <c r="G15" s="70">
        <f t="shared" si="1"/>
        <v>121.38594797200352</v>
      </c>
      <c r="H15" s="70">
        <f t="shared" si="2"/>
        <v>100.99155744882967</v>
      </c>
    </row>
    <row r="16" spans="1:8" ht="12.75" customHeight="1" x14ac:dyDescent="0.2">
      <c r="A16" s="10" t="s">
        <v>15</v>
      </c>
      <c r="B16" s="10" t="s">
        <v>16</v>
      </c>
      <c r="C16" s="60">
        <v>5208.58</v>
      </c>
      <c r="D16" s="59">
        <v>45600</v>
      </c>
      <c r="E16" s="59">
        <v>35046.400000000001</v>
      </c>
      <c r="F16" s="59">
        <f t="shared" si="3"/>
        <v>10553.599999999999</v>
      </c>
      <c r="G16" s="70">
        <f t="shared" si="1"/>
        <v>672.85901339712564</v>
      </c>
      <c r="H16" s="70">
        <f t="shared" si="2"/>
        <v>76.856140350877197</v>
      </c>
    </row>
  </sheetData>
  <mergeCells count="6">
    <mergeCell ref="A9:B9"/>
    <mergeCell ref="A1:B2"/>
    <mergeCell ref="A3:B4"/>
    <mergeCell ref="A5:B5"/>
    <mergeCell ref="C7:D7"/>
    <mergeCell ref="A8:H8"/>
  </mergeCells>
  <phoneticPr fontId="6" type="noConversion"/>
  <pageMargins left="1.0416666666666666E-2" right="1.0416666666666666E-2" top="1.0416666666666666E-2" bottom="0.75" header="0.3" footer="0.3"/>
  <pageSetup paperSize="9" orientation="landscape" r:id="rId1"/>
  <ignoredErrors>
    <ignoredError sqref="H11:H12 F11:F13 F15:F16 H14:H16 C11:E11 C14:E14" unlockedFormula="1"/>
    <ignoredError sqref="A12:A17" numberStoredAsText="1"/>
    <ignoredError sqref="G11:G12 G14:G16 H13" evalError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showWhiteSpace="0" view="pageLayout" zoomScaleNormal="100" workbookViewId="0">
      <selection activeCell="A8" sqref="A8:H8"/>
    </sheetView>
  </sheetViews>
  <sheetFormatPr defaultRowHeight="12.75" x14ac:dyDescent="0.2"/>
  <cols>
    <col min="1" max="1" width="5" style="4" customWidth="1"/>
    <col min="2" max="2" width="72.7109375" style="4" customWidth="1"/>
    <col min="3" max="3" width="11.5703125" style="126" customWidth="1"/>
    <col min="4" max="6" width="11.5703125" style="4" customWidth="1"/>
    <col min="7" max="8" width="11.140625" style="63" customWidth="1"/>
    <col min="9" max="16384" width="9.140625" style="4"/>
  </cols>
  <sheetData>
    <row r="1" spans="1:8" x14ac:dyDescent="0.2">
      <c r="A1" s="155" t="s">
        <v>0</v>
      </c>
      <c r="B1" s="163"/>
    </row>
    <row r="2" spans="1:8" x14ac:dyDescent="0.2">
      <c r="A2" s="163"/>
      <c r="B2" s="163"/>
      <c r="E2" s="163"/>
    </row>
    <row r="3" spans="1:8" x14ac:dyDescent="0.2">
      <c r="A3" s="155" t="s">
        <v>1</v>
      </c>
      <c r="B3" s="163"/>
      <c r="E3" s="163"/>
    </row>
    <row r="4" spans="1:8" x14ac:dyDescent="0.2">
      <c r="A4" s="163"/>
      <c r="B4" s="163"/>
    </row>
    <row r="5" spans="1:8" x14ac:dyDescent="0.2">
      <c r="A5" s="155" t="s">
        <v>2</v>
      </c>
      <c r="B5" s="163"/>
    </row>
    <row r="7" spans="1:8" x14ac:dyDescent="0.2">
      <c r="D7" s="163"/>
      <c r="E7" s="163"/>
    </row>
    <row r="8" spans="1:8" ht="30" customHeight="1" x14ac:dyDescent="0.2">
      <c r="A8" s="162" t="s">
        <v>212</v>
      </c>
      <c r="B8" s="162"/>
      <c r="C8" s="162"/>
      <c r="D8" s="162"/>
      <c r="E8" s="162"/>
      <c r="F8" s="162"/>
      <c r="G8" s="162"/>
      <c r="H8" s="162"/>
    </row>
    <row r="9" spans="1:8" ht="48" customHeight="1" x14ac:dyDescent="0.2">
      <c r="A9" s="153" t="s">
        <v>3</v>
      </c>
      <c r="B9" s="161"/>
      <c r="C9" s="135" t="s">
        <v>201</v>
      </c>
      <c r="D9" s="35" t="s">
        <v>266</v>
      </c>
      <c r="E9" s="35" t="s">
        <v>4</v>
      </c>
      <c r="F9" s="35" t="s">
        <v>5</v>
      </c>
      <c r="G9" s="37" t="s">
        <v>234</v>
      </c>
      <c r="H9" s="37" t="s">
        <v>235</v>
      </c>
    </row>
    <row r="10" spans="1:8" x14ac:dyDescent="0.2">
      <c r="A10" s="5" t="s">
        <v>6</v>
      </c>
      <c r="B10" s="5" t="s">
        <v>7</v>
      </c>
      <c r="C10" s="135" t="s">
        <v>17</v>
      </c>
      <c r="D10" s="5" t="s">
        <v>8</v>
      </c>
      <c r="E10" s="5" t="s">
        <v>18</v>
      </c>
      <c r="F10" s="5" t="s">
        <v>19</v>
      </c>
      <c r="G10" s="7" t="s">
        <v>20</v>
      </c>
      <c r="H10" s="7" t="s">
        <v>21</v>
      </c>
    </row>
    <row r="11" spans="1:8" ht="13.5" customHeight="1" x14ac:dyDescent="0.2">
      <c r="A11" s="8"/>
      <c r="B11" s="8" t="s">
        <v>9</v>
      </c>
      <c r="C11" s="15">
        <f>SUM(C13+C20+C24+C27+C32+C36)</f>
        <v>625385.48</v>
      </c>
      <c r="D11" s="9">
        <f>SUM(D13+D20+D24+D27+D32+D36)</f>
        <v>719330</v>
      </c>
      <c r="E11" s="9">
        <f>SUM(E13+E20+E24+E27+E32+E36)</f>
        <v>722210.61</v>
      </c>
      <c r="F11" s="9">
        <f>D11-E11</f>
        <v>-2880.609999999986</v>
      </c>
      <c r="G11" s="68">
        <f>E11/C11*100</f>
        <v>115.48247170689028</v>
      </c>
      <c r="H11" s="68">
        <f>E11/D11*100</f>
        <v>100.40045737005268</v>
      </c>
    </row>
    <row r="12" spans="1:8" ht="12.75" customHeight="1" x14ac:dyDescent="0.2">
      <c r="A12" s="10" t="s">
        <v>10</v>
      </c>
      <c r="B12" s="10" t="s">
        <v>11</v>
      </c>
      <c r="C12" s="133">
        <v>474076.72</v>
      </c>
      <c r="D12" s="11">
        <v>719330</v>
      </c>
      <c r="E12" s="11">
        <v>722210.61</v>
      </c>
      <c r="F12" s="11">
        <f>D12-E12</f>
        <v>-2880.609999999986</v>
      </c>
      <c r="G12" s="64">
        <f>E12/C12*100</f>
        <v>152.3404502967368</v>
      </c>
      <c r="H12" s="64">
        <f>E12/D12*100</f>
        <v>100.40045737005268</v>
      </c>
    </row>
    <row r="13" spans="1:8" ht="12.75" customHeight="1" x14ac:dyDescent="0.2">
      <c r="A13" s="10" t="s">
        <v>22</v>
      </c>
      <c r="B13" s="10" t="s">
        <v>23</v>
      </c>
      <c r="C13" s="133">
        <v>367579.55</v>
      </c>
      <c r="D13" s="11">
        <v>472700</v>
      </c>
      <c r="E13" s="11">
        <v>472202.66</v>
      </c>
      <c r="F13" s="11">
        <f t="shared" ref="F13:F39" si="0">D13-E13</f>
        <v>497.34000000002561</v>
      </c>
      <c r="G13" s="64">
        <f t="shared" ref="G13:G39" si="1">E13/C13*100</f>
        <v>128.46271235709386</v>
      </c>
      <c r="H13" s="64">
        <f t="shared" ref="H13:H39" si="2">E13/D13*100</f>
        <v>99.89478739158028</v>
      </c>
    </row>
    <row r="14" spans="1:8" ht="12.75" customHeight="1" x14ac:dyDescent="0.2">
      <c r="A14" s="10" t="s">
        <v>240</v>
      </c>
      <c r="B14" s="10" t="s">
        <v>241</v>
      </c>
      <c r="C14" s="133" t="s">
        <v>34</v>
      </c>
      <c r="D14" s="11">
        <v>11200</v>
      </c>
      <c r="E14" s="11">
        <v>11227.5</v>
      </c>
      <c r="F14" s="11">
        <f t="shared" si="0"/>
        <v>-27.5</v>
      </c>
      <c r="G14" s="64" t="e">
        <f t="shared" si="1"/>
        <v>#VALUE!</v>
      </c>
      <c r="H14" s="64">
        <f t="shared" si="2"/>
        <v>100.24553571428572</v>
      </c>
    </row>
    <row r="15" spans="1:8" ht="12.75" customHeight="1" x14ac:dyDescent="0.2">
      <c r="A15" s="10" t="s">
        <v>242</v>
      </c>
      <c r="B15" s="10" t="s">
        <v>243</v>
      </c>
      <c r="C15" s="133" t="s">
        <v>34</v>
      </c>
      <c r="D15" s="11">
        <v>11200</v>
      </c>
      <c r="E15" s="11">
        <v>11227.5</v>
      </c>
      <c r="F15" s="11">
        <f t="shared" si="0"/>
        <v>-27.5</v>
      </c>
      <c r="G15" s="64" t="e">
        <f t="shared" si="1"/>
        <v>#VALUE!</v>
      </c>
      <c r="H15" s="64">
        <f t="shared" si="2"/>
        <v>100.24553571428572</v>
      </c>
    </row>
    <row r="16" spans="1:8" ht="12.75" customHeight="1" x14ac:dyDescent="0.2">
      <c r="A16" s="10" t="s">
        <v>24</v>
      </c>
      <c r="B16" s="10" t="s">
        <v>25</v>
      </c>
      <c r="C16" s="133">
        <v>367081.63</v>
      </c>
      <c r="D16" s="11">
        <v>460900</v>
      </c>
      <c r="E16" s="11">
        <v>460536.17</v>
      </c>
      <c r="F16" s="11">
        <f t="shared" si="0"/>
        <v>363.8300000000163</v>
      </c>
      <c r="G16" s="64">
        <f t="shared" si="1"/>
        <v>125.45878964305568</v>
      </c>
      <c r="H16" s="64">
        <f t="shared" si="2"/>
        <v>99.921060967671934</v>
      </c>
    </row>
    <row r="17" spans="1:8" ht="12.75" customHeight="1" x14ac:dyDescent="0.2">
      <c r="A17" s="10" t="s">
        <v>26</v>
      </c>
      <c r="B17" s="10" t="s">
        <v>27</v>
      </c>
      <c r="C17" s="133">
        <v>367081.63</v>
      </c>
      <c r="D17" s="11">
        <v>460900</v>
      </c>
      <c r="E17" s="11">
        <v>460536.17</v>
      </c>
      <c r="F17" s="11">
        <f t="shared" si="0"/>
        <v>363.8300000000163</v>
      </c>
      <c r="G17" s="64">
        <f t="shared" si="1"/>
        <v>125.45878964305568</v>
      </c>
      <c r="H17" s="64">
        <f t="shared" si="2"/>
        <v>99.921060967671934</v>
      </c>
    </row>
    <row r="18" spans="1:8" ht="12.75" customHeight="1" x14ac:dyDescent="0.2">
      <c r="A18" s="10" t="s">
        <v>28</v>
      </c>
      <c r="B18" s="10" t="s">
        <v>29</v>
      </c>
      <c r="C18" s="133">
        <v>497.92</v>
      </c>
      <c r="D18" s="11">
        <v>600</v>
      </c>
      <c r="E18" s="11">
        <v>438.99</v>
      </c>
      <c r="F18" s="11">
        <f t="shared" si="0"/>
        <v>161.01</v>
      </c>
      <c r="G18" s="64">
        <f t="shared" si="1"/>
        <v>88.164765424164528</v>
      </c>
      <c r="H18" s="64">
        <f t="shared" si="2"/>
        <v>73.165000000000006</v>
      </c>
    </row>
    <row r="19" spans="1:8" ht="12.75" customHeight="1" x14ac:dyDescent="0.2">
      <c r="A19" s="10" t="s">
        <v>30</v>
      </c>
      <c r="B19" s="10" t="s">
        <v>31</v>
      </c>
      <c r="C19" s="133">
        <v>497.92</v>
      </c>
      <c r="D19" s="11">
        <v>600</v>
      </c>
      <c r="E19" s="11">
        <v>438.99</v>
      </c>
      <c r="F19" s="11">
        <f t="shared" si="0"/>
        <v>161.01</v>
      </c>
      <c r="G19" s="64">
        <f t="shared" si="1"/>
        <v>88.164765424164528</v>
      </c>
      <c r="H19" s="64">
        <f t="shared" si="2"/>
        <v>73.165000000000006</v>
      </c>
    </row>
    <row r="20" spans="1:8" ht="12.75" customHeight="1" x14ac:dyDescent="0.2">
      <c r="A20" s="10" t="s">
        <v>32</v>
      </c>
      <c r="B20" s="10" t="s">
        <v>33</v>
      </c>
      <c r="C20" s="133">
        <v>0.01</v>
      </c>
      <c r="D20" s="13">
        <v>0</v>
      </c>
      <c r="E20" s="11">
        <v>0.04</v>
      </c>
      <c r="F20" s="11">
        <f t="shared" si="0"/>
        <v>-0.04</v>
      </c>
      <c r="G20" s="64">
        <f t="shared" si="1"/>
        <v>400</v>
      </c>
      <c r="H20" s="64" t="e">
        <f t="shared" si="2"/>
        <v>#DIV/0!</v>
      </c>
    </row>
    <row r="21" spans="1:8" ht="12.75" customHeight="1" x14ac:dyDescent="0.2">
      <c r="A21" s="10" t="s">
        <v>35</v>
      </c>
      <c r="B21" s="10" t="s">
        <v>36</v>
      </c>
      <c r="C21" s="133">
        <v>0.01</v>
      </c>
      <c r="D21" s="11">
        <v>0</v>
      </c>
      <c r="E21" s="11">
        <v>0.04</v>
      </c>
      <c r="F21" s="11">
        <f t="shared" si="0"/>
        <v>-0.04</v>
      </c>
      <c r="G21" s="64">
        <f t="shared" si="1"/>
        <v>400</v>
      </c>
      <c r="H21" s="64" t="e">
        <f t="shared" si="2"/>
        <v>#DIV/0!</v>
      </c>
    </row>
    <row r="22" spans="1:8" ht="12.75" customHeight="1" x14ac:dyDescent="0.2">
      <c r="A22" s="10" t="s">
        <v>37</v>
      </c>
      <c r="B22" s="10" t="s">
        <v>38</v>
      </c>
      <c r="C22" s="133">
        <v>0.01</v>
      </c>
      <c r="D22" s="11">
        <v>0</v>
      </c>
      <c r="E22" s="11">
        <v>0.04</v>
      </c>
      <c r="F22" s="11">
        <f t="shared" si="0"/>
        <v>-0.04</v>
      </c>
      <c r="G22" s="64">
        <f t="shared" si="1"/>
        <v>400</v>
      </c>
      <c r="H22" s="64" t="e">
        <f t="shared" si="2"/>
        <v>#DIV/0!</v>
      </c>
    </row>
    <row r="23" spans="1:8" ht="12.75" customHeight="1" x14ac:dyDescent="0.2">
      <c r="A23" s="10" t="s">
        <v>39</v>
      </c>
      <c r="B23" s="10" t="s">
        <v>40</v>
      </c>
      <c r="C23" s="133" t="s">
        <v>34</v>
      </c>
      <c r="D23" s="11">
        <v>0</v>
      </c>
      <c r="E23" s="11">
        <v>0</v>
      </c>
      <c r="F23" s="11">
        <f t="shared" si="0"/>
        <v>0</v>
      </c>
      <c r="G23" s="65" t="s">
        <v>34</v>
      </c>
      <c r="H23" s="65" t="s">
        <v>34</v>
      </c>
    </row>
    <row r="24" spans="1:8" ht="12.75" customHeight="1" x14ac:dyDescent="0.2">
      <c r="A24" s="10" t="s">
        <v>41</v>
      </c>
      <c r="B24" s="10" t="s">
        <v>42</v>
      </c>
      <c r="C24" s="133">
        <v>88285.48</v>
      </c>
      <c r="D24" s="11">
        <v>86500</v>
      </c>
      <c r="E24" s="11">
        <v>90001.57</v>
      </c>
      <c r="F24" s="11">
        <f t="shared" si="0"/>
        <v>-3501.570000000007</v>
      </c>
      <c r="G24" s="64">
        <f t="shared" si="1"/>
        <v>101.94379642043063</v>
      </c>
      <c r="H24" s="64">
        <f t="shared" si="2"/>
        <v>104.04805780346823</v>
      </c>
    </row>
    <row r="25" spans="1:8" ht="12.75" customHeight="1" x14ac:dyDescent="0.2">
      <c r="A25" s="10" t="s">
        <v>43</v>
      </c>
      <c r="B25" s="10" t="s">
        <v>44</v>
      </c>
      <c r="C25" s="133">
        <v>88285.48</v>
      </c>
      <c r="D25" s="11">
        <v>86500</v>
      </c>
      <c r="E25" s="11">
        <v>90001.57</v>
      </c>
      <c r="F25" s="11">
        <f t="shared" si="0"/>
        <v>-3501.570000000007</v>
      </c>
      <c r="G25" s="64">
        <f t="shared" si="1"/>
        <v>101.94379642043063</v>
      </c>
      <c r="H25" s="64">
        <f t="shared" si="2"/>
        <v>104.04805780346823</v>
      </c>
    </row>
    <row r="26" spans="1:8" ht="12.75" customHeight="1" x14ac:dyDescent="0.2">
      <c r="A26" s="10" t="s">
        <v>45</v>
      </c>
      <c r="B26" s="10" t="s">
        <v>46</v>
      </c>
      <c r="C26" s="133">
        <v>88285.48</v>
      </c>
      <c r="D26" s="11">
        <v>86500</v>
      </c>
      <c r="E26" s="11">
        <v>90001.57</v>
      </c>
      <c r="F26" s="11">
        <f t="shared" si="0"/>
        <v>-3501.570000000007</v>
      </c>
      <c r="G26" s="64">
        <f t="shared" si="1"/>
        <v>101.94379642043063</v>
      </c>
      <c r="H26" s="64">
        <f t="shared" si="2"/>
        <v>104.04805780346823</v>
      </c>
    </row>
    <row r="27" spans="1:8" ht="12.75" customHeight="1" x14ac:dyDescent="0.2">
      <c r="A27" s="10" t="s">
        <v>47</v>
      </c>
      <c r="B27" s="10" t="s">
        <v>48</v>
      </c>
      <c r="C27" s="133">
        <v>18211.68</v>
      </c>
      <c r="D27" s="11">
        <v>21200</v>
      </c>
      <c r="E27" s="11">
        <v>21198.98</v>
      </c>
      <c r="F27" s="11">
        <f t="shared" si="0"/>
        <v>1.0200000000004366</v>
      </c>
      <c r="G27" s="64">
        <f t="shared" si="1"/>
        <v>116.40320936893247</v>
      </c>
      <c r="H27" s="64">
        <f t="shared" si="2"/>
        <v>99.995188679245288</v>
      </c>
    </row>
    <row r="28" spans="1:8" ht="12.75" customHeight="1" x14ac:dyDescent="0.2">
      <c r="A28" s="10" t="s">
        <v>49</v>
      </c>
      <c r="B28" s="10" t="s">
        <v>50</v>
      </c>
      <c r="C28" s="133">
        <v>17925</v>
      </c>
      <c r="D28" s="11">
        <v>21100</v>
      </c>
      <c r="E28" s="11">
        <v>21167.98</v>
      </c>
      <c r="F28" s="11">
        <f t="shared" si="0"/>
        <v>-67.979999999999563</v>
      </c>
      <c r="G28" s="64">
        <f t="shared" si="1"/>
        <v>118.09193863319388</v>
      </c>
      <c r="H28" s="64">
        <f t="shared" si="2"/>
        <v>100.32218009478673</v>
      </c>
    </row>
    <row r="29" spans="1:8" ht="12.75" customHeight="1" x14ac:dyDescent="0.2">
      <c r="A29" s="12" t="s">
        <v>51</v>
      </c>
      <c r="B29" s="12" t="s">
        <v>52</v>
      </c>
      <c r="C29" s="133">
        <v>17925</v>
      </c>
      <c r="D29" s="11">
        <v>21100</v>
      </c>
      <c r="E29" s="11">
        <v>21167.98</v>
      </c>
      <c r="F29" s="11">
        <f t="shared" si="0"/>
        <v>-67.979999999999563</v>
      </c>
      <c r="G29" s="64">
        <f t="shared" si="1"/>
        <v>118.09193863319388</v>
      </c>
      <c r="H29" s="64">
        <f t="shared" si="2"/>
        <v>100.32218009478673</v>
      </c>
    </row>
    <row r="30" spans="1:8" ht="12.75" customHeight="1" x14ac:dyDescent="0.2">
      <c r="A30" s="12" t="s">
        <v>53</v>
      </c>
      <c r="B30" s="12" t="s">
        <v>54</v>
      </c>
      <c r="C30" s="134">
        <v>286.68</v>
      </c>
      <c r="D30" s="13">
        <v>100</v>
      </c>
      <c r="E30" s="11">
        <v>31</v>
      </c>
      <c r="F30" s="11">
        <f t="shared" si="0"/>
        <v>69</v>
      </c>
      <c r="G30" s="64">
        <f t="shared" si="1"/>
        <v>10.813450537184318</v>
      </c>
      <c r="H30" s="64">
        <f t="shared" si="2"/>
        <v>31</v>
      </c>
    </row>
    <row r="31" spans="1:8" x14ac:dyDescent="0.2">
      <c r="A31" s="12" t="s">
        <v>55</v>
      </c>
      <c r="B31" s="12" t="s">
        <v>56</v>
      </c>
      <c r="C31" s="134">
        <v>286.68</v>
      </c>
      <c r="D31" s="13">
        <v>100</v>
      </c>
      <c r="E31" s="11">
        <v>31</v>
      </c>
      <c r="F31" s="11">
        <f t="shared" si="0"/>
        <v>69</v>
      </c>
      <c r="G31" s="64">
        <f t="shared" si="1"/>
        <v>10.813450537184318</v>
      </c>
      <c r="H31" s="64">
        <f t="shared" si="2"/>
        <v>31</v>
      </c>
    </row>
    <row r="32" spans="1:8" x14ac:dyDescent="0.2">
      <c r="A32" s="61">
        <v>67</v>
      </c>
      <c r="B32" s="61" t="s">
        <v>246</v>
      </c>
      <c r="C32" s="134">
        <v>151308.76</v>
      </c>
      <c r="D32" s="11">
        <v>138930</v>
      </c>
      <c r="E32" s="133">
        <v>138807.35999999999</v>
      </c>
      <c r="F32" s="11">
        <f t="shared" si="0"/>
        <v>122.64000000001397</v>
      </c>
      <c r="G32" s="64">
        <f t="shared" si="1"/>
        <v>91.737821392495704</v>
      </c>
      <c r="H32" s="64">
        <f t="shared" si="2"/>
        <v>99.911725329302513</v>
      </c>
    </row>
    <row r="33" spans="1:8" x14ac:dyDescent="0.2">
      <c r="A33" s="61">
        <v>671</v>
      </c>
      <c r="B33" s="61" t="s">
        <v>247</v>
      </c>
      <c r="C33" s="134">
        <v>151308.76</v>
      </c>
      <c r="D33" s="11">
        <v>138930</v>
      </c>
      <c r="E33" s="133">
        <v>138807.35999999999</v>
      </c>
      <c r="F33" s="11">
        <f t="shared" si="0"/>
        <v>122.64000000001397</v>
      </c>
      <c r="G33" s="64">
        <f t="shared" si="1"/>
        <v>91.737821392495704</v>
      </c>
      <c r="H33" s="64">
        <f t="shared" si="2"/>
        <v>99.911725329302513</v>
      </c>
    </row>
    <row r="34" spans="1:8" x14ac:dyDescent="0.2">
      <c r="A34" s="62">
        <v>6711</v>
      </c>
      <c r="B34" s="61" t="s">
        <v>248</v>
      </c>
      <c r="C34" s="133">
        <v>130689.28</v>
      </c>
      <c r="D34" s="11">
        <v>108930</v>
      </c>
      <c r="E34" s="133">
        <v>119979.04</v>
      </c>
      <c r="F34" s="11">
        <f t="shared" si="0"/>
        <v>-11049.039999999994</v>
      </c>
      <c r="G34" s="64">
        <f t="shared" si="1"/>
        <v>91.804806025406222</v>
      </c>
      <c r="H34" s="64">
        <f t="shared" si="2"/>
        <v>110.14324795740382</v>
      </c>
    </row>
    <row r="35" spans="1:8" x14ac:dyDescent="0.2">
      <c r="A35" s="62">
        <v>6712</v>
      </c>
      <c r="B35" s="61" t="s">
        <v>249</v>
      </c>
      <c r="C35" s="133">
        <v>20619.48</v>
      </c>
      <c r="D35" s="11">
        <v>30000</v>
      </c>
      <c r="E35" s="134">
        <v>18828.32</v>
      </c>
      <c r="F35" s="11">
        <f t="shared" si="0"/>
        <v>11171.68</v>
      </c>
      <c r="G35" s="64">
        <f t="shared" si="1"/>
        <v>91.31326299208321</v>
      </c>
      <c r="H35" s="64">
        <f t="shared" si="2"/>
        <v>62.761066666666665</v>
      </c>
    </row>
    <row r="36" spans="1:8" x14ac:dyDescent="0.2">
      <c r="A36" s="62">
        <v>9</v>
      </c>
      <c r="B36" s="61" t="s">
        <v>239</v>
      </c>
      <c r="C36" s="133">
        <v>0</v>
      </c>
      <c r="D36" s="11">
        <v>0</v>
      </c>
      <c r="E36" s="134">
        <v>0</v>
      </c>
      <c r="F36" s="11">
        <f t="shared" si="0"/>
        <v>0</v>
      </c>
      <c r="G36" s="64" t="e">
        <f t="shared" si="1"/>
        <v>#DIV/0!</v>
      </c>
      <c r="H36" s="64" t="e">
        <f t="shared" si="2"/>
        <v>#DIV/0!</v>
      </c>
    </row>
    <row r="37" spans="1:8" x14ac:dyDescent="0.2">
      <c r="A37" s="62">
        <v>92</v>
      </c>
      <c r="B37" s="61" t="s">
        <v>250</v>
      </c>
      <c r="C37" s="11">
        <v>0</v>
      </c>
      <c r="D37" s="11">
        <v>0</v>
      </c>
      <c r="E37" s="134">
        <v>0</v>
      </c>
      <c r="F37" s="11">
        <f t="shared" si="0"/>
        <v>0</v>
      </c>
      <c r="G37" s="64" t="e">
        <f t="shared" si="1"/>
        <v>#DIV/0!</v>
      </c>
      <c r="H37" s="64" t="e">
        <f t="shared" si="2"/>
        <v>#DIV/0!</v>
      </c>
    </row>
    <row r="38" spans="1:8" x14ac:dyDescent="0.2">
      <c r="A38" s="62">
        <v>922</v>
      </c>
      <c r="B38" s="61" t="s">
        <v>251</v>
      </c>
      <c r="C38" s="11">
        <v>0</v>
      </c>
      <c r="D38" s="11">
        <v>0</v>
      </c>
      <c r="E38" s="134">
        <v>0</v>
      </c>
      <c r="F38" s="11">
        <f t="shared" si="0"/>
        <v>0</v>
      </c>
      <c r="G38" s="64" t="e">
        <f t="shared" si="1"/>
        <v>#DIV/0!</v>
      </c>
      <c r="H38" s="64" t="e">
        <f t="shared" si="2"/>
        <v>#DIV/0!</v>
      </c>
    </row>
    <row r="39" spans="1:8" x14ac:dyDescent="0.2">
      <c r="A39" s="62">
        <v>9221</v>
      </c>
      <c r="B39" s="61" t="s">
        <v>252</v>
      </c>
      <c r="C39" s="11">
        <v>0</v>
      </c>
      <c r="D39" s="11">
        <v>0</v>
      </c>
      <c r="E39" s="134">
        <v>0</v>
      </c>
      <c r="F39" s="11">
        <f t="shared" si="0"/>
        <v>0</v>
      </c>
      <c r="G39" s="64" t="e">
        <f t="shared" si="1"/>
        <v>#DIV/0!</v>
      </c>
      <c r="H39" s="64" t="e">
        <f t="shared" si="2"/>
        <v>#DIV/0!</v>
      </c>
    </row>
  </sheetData>
  <mergeCells count="7">
    <mergeCell ref="A9:B9"/>
    <mergeCell ref="A8:H8"/>
    <mergeCell ref="A1:B2"/>
    <mergeCell ref="E2:E3"/>
    <mergeCell ref="A3:B4"/>
    <mergeCell ref="A5:B5"/>
    <mergeCell ref="D7:E7"/>
  </mergeCells>
  <pageMargins left="1.0416666666666666E-2" right="1.0416666666666666E-2" top="1.0416666666666666E-2" bottom="1.0416666666666666E-2" header="0.3" footer="0.3"/>
  <pageSetup paperSize="9" orientation="landscape" r:id="rId1"/>
  <ignoredErrors>
    <ignoredError sqref="A12:A32" numberStoredAsText="1"/>
    <ignoredError sqref="H11:H13 C11:E11 F11:F20 F25:F27 F32:F36" unlockedFormula="1"/>
    <ignoredError sqref="G12:G20 G24:G35 H36:H39 G36:G39 H21:H22" evalError="1"/>
    <ignoredError sqref="G11 H14:H20 H24:H35 F21:F24 F28:F31 F37:F39" evalError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1"/>
  <sheetViews>
    <sheetView showGridLines="0" showWhiteSpace="0" view="pageLayout" zoomScaleNormal="100" workbookViewId="0">
      <selection activeCell="A8" sqref="A8:H8"/>
    </sheetView>
  </sheetViews>
  <sheetFormatPr defaultRowHeight="12.75" x14ac:dyDescent="0.2"/>
  <cols>
    <col min="1" max="1" width="11.5703125" customWidth="1"/>
    <col min="2" max="2" width="48.85546875" bestFit="1" customWidth="1"/>
    <col min="3" max="3" width="15.7109375" style="127" customWidth="1"/>
    <col min="4" max="6" width="15.7109375" style="14" customWidth="1"/>
    <col min="7" max="7" width="11.5703125" style="38" customWidth="1"/>
    <col min="8" max="8" width="11.5703125" style="51" customWidth="1"/>
  </cols>
  <sheetData>
    <row r="1" spans="1:9" x14ac:dyDescent="0.2">
      <c r="A1" s="165" t="s">
        <v>0</v>
      </c>
      <c r="B1" s="166"/>
    </row>
    <row r="2" spans="1:9" x14ac:dyDescent="0.2">
      <c r="A2" s="166"/>
      <c r="B2" s="166"/>
      <c r="E2" s="156"/>
      <c r="F2" s="156"/>
    </row>
    <row r="3" spans="1:9" x14ac:dyDescent="0.2">
      <c r="A3" s="165" t="s">
        <v>1</v>
      </c>
      <c r="B3" s="166"/>
      <c r="E3" s="156"/>
      <c r="F3" s="156"/>
    </row>
    <row r="4" spans="1:9" x14ac:dyDescent="0.2">
      <c r="A4" s="166"/>
      <c r="B4" s="166"/>
    </row>
    <row r="5" spans="1:9" ht="14.1" customHeight="1" x14ac:dyDescent="0.2">
      <c r="A5" s="165" t="s">
        <v>2</v>
      </c>
      <c r="B5" s="166"/>
    </row>
    <row r="6" spans="1:9" ht="11.1" customHeight="1" x14ac:dyDescent="0.2"/>
    <row r="7" spans="1:9" ht="18" customHeight="1" x14ac:dyDescent="0.2"/>
    <row r="8" spans="1:9" ht="30" customHeight="1" x14ac:dyDescent="0.2">
      <c r="A8" s="164" t="s">
        <v>214</v>
      </c>
      <c r="B8" s="164"/>
      <c r="C8" s="164"/>
      <c r="D8" s="164"/>
      <c r="E8" s="164"/>
      <c r="F8" s="164"/>
      <c r="G8" s="164"/>
      <c r="H8" s="164"/>
    </row>
    <row r="9" spans="1:9" ht="48" x14ac:dyDescent="0.2">
      <c r="A9" s="153" t="s">
        <v>3</v>
      </c>
      <c r="B9" s="161"/>
      <c r="C9" s="136" t="s">
        <v>201</v>
      </c>
      <c r="D9" s="35" t="s">
        <v>266</v>
      </c>
      <c r="E9" s="39" t="s">
        <v>4</v>
      </c>
      <c r="F9" s="35" t="s">
        <v>5</v>
      </c>
      <c r="G9" s="37" t="s">
        <v>234</v>
      </c>
      <c r="H9" s="37" t="s">
        <v>235</v>
      </c>
    </row>
    <row r="10" spans="1:9" ht="12.75" customHeight="1" x14ac:dyDescent="0.2">
      <c r="A10" s="35" t="s">
        <v>6</v>
      </c>
      <c r="B10" s="35" t="s">
        <v>7</v>
      </c>
      <c r="C10" s="136" t="s">
        <v>17</v>
      </c>
      <c r="D10" s="35" t="s">
        <v>8</v>
      </c>
      <c r="E10" s="35" t="s">
        <v>18</v>
      </c>
      <c r="F10" s="35" t="s">
        <v>19</v>
      </c>
      <c r="G10" s="7" t="s">
        <v>20</v>
      </c>
      <c r="H10" s="7" t="s">
        <v>21</v>
      </c>
    </row>
    <row r="11" spans="1:9" ht="12.75" customHeight="1" x14ac:dyDescent="0.2">
      <c r="A11" s="8"/>
      <c r="B11" s="8" t="s">
        <v>12</v>
      </c>
      <c r="C11" s="137">
        <v>565743.32999999996</v>
      </c>
      <c r="D11" s="15">
        <f>SUM(D13+D22+D53+D59+D64+D67+D77)</f>
        <v>719330</v>
      </c>
      <c r="E11" s="15">
        <f>SUM(E13+E22+E53+E59+E64+E67+E77)</f>
        <v>715456.82000000007</v>
      </c>
      <c r="F11" s="9">
        <f>D11-E11</f>
        <v>3873.1799999999348</v>
      </c>
      <c r="G11" s="67">
        <f>E11/C11*100</f>
        <v>126.46314716604792</v>
      </c>
      <c r="H11" s="67">
        <f>E11/D11*100</f>
        <v>99.461557282471205</v>
      </c>
      <c r="I11" s="16"/>
    </row>
    <row r="12" spans="1:9" ht="12.75" customHeight="1" x14ac:dyDescent="0.2">
      <c r="A12" s="10" t="s">
        <v>13</v>
      </c>
      <c r="B12" s="10" t="s">
        <v>14</v>
      </c>
      <c r="C12" s="138">
        <v>560534.75</v>
      </c>
      <c r="D12" s="11">
        <v>673730</v>
      </c>
      <c r="E12" s="11">
        <v>680410.42</v>
      </c>
      <c r="F12" s="11">
        <f>D12-E12</f>
        <v>-6680.4200000000419</v>
      </c>
      <c r="G12" s="66">
        <f>E12/C12*100</f>
        <v>121.38594797200352</v>
      </c>
      <c r="H12" s="66">
        <f>E12/D12*100</f>
        <v>100.99155744882967</v>
      </c>
      <c r="I12" s="16"/>
    </row>
    <row r="13" spans="1:9" ht="12.75" customHeight="1" x14ac:dyDescent="0.2">
      <c r="A13" s="10" t="s">
        <v>57</v>
      </c>
      <c r="B13" s="10" t="s">
        <v>58</v>
      </c>
      <c r="C13" s="138">
        <v>366505.76</v>
      </c>
      <c r="D13" s="11">
        <v>462700</v>
      </c>
      <c r="E13" s="11">
        <v>463447.61</v>
      </c>
      <c r="F13" s="11">
        <f t="shared" ref="F13:F77" si="0">D13-E13</f>
        <v>-747.60999999998603</v>
      </c>
      <c r="G13" s="66">
        <f t="shared" ref="G13:G77" si="1">E13/C13*100</f>
        <v>126.45029371434708</v>
      </c>
      <c r="H13" s="66">
        <f t="shared" ref="H13:H77" si="2">E13/D13*100</f>
        <v>100.16157553490382</v>
      </c>
      <c r="I13" s="16"/>
    </row>
    <row r="14" spans="1:9" x14ac:dyDescent="0.2">
      <c r="A14" s="10" t="s">
        <v>59</v>
      </c>
      <c r="B14" s="10" t="s">
        <v>60</v>
      </c>
      <c r="C14" s="138">
        <v>297500.94</v>
      </c>
      <c r="D14" s="11">
        <v>377100</v>
      </c>
      <c r="E14" s="11">
        <v>376444.7</v>
      </c>
      <c r="F14" s="11">
        <f t="shared" si="0"/>
        <v>655.29999999998836</v>
      </c>
      <c r="G14" s="66">
        <f t="shared" si="1"/>
        <v>126.53563380337556</v>
      </c>
      <c r="H14" s="66">
        <f t="shared" si="2"/>
        <v>99.826226465128627</v>
      </c>
      <c r="I14" s="16"/>
    </row>
    <row r="15" spans="1:9" ht="12.75" customHeight="1" x14ac:dyDescent="0.2">
      <c r="A15" s="10" t="s">
        <v>61</v>
      </c>
      <c r="B15" s="10" t="s">
        <v>62</v>
      </c>
      <c r="C15" s="138">
        <v>276856.84999999998</v>
      </c>
      <c r="D15" s="11">
        <v>268000</v>
      </c>
      <c r="E15" s="11">
        <v>258361.34</v>
      </c>
      <c r="F15" s="11">
        <f t="shared" si="0"/>
        <v>9638.6600000000035</v>
      </c>
      <c r="G15" s="66">
        <f t="shared" si="1"/>
        <v>93.319468165588106</v>
      </c>
      <c r="H15" s="66">
        <f t="shared" si="2"/>
        <v>96.403485074626857</v>
      </c>
      <c r="I15" s="16"/>
    </row>
    <row r="16" spans="1:9" ht="12.75" customHeight="1" x14ac:dyDescent="0.2">
      <c r="A16" s="10" t="s">
        <v>63</v>
      </c>
      <c r="B16" s="10" t="s">
        <v>64</v>
      </c>
      <c r="C16" s="138">
        <v>320.77999999999997</v>
      </c>
      <c r="D16" s="11">
        <v>100</v>
      </c>
      <c r="E16" s="11">
        <v>0</v>
      </c>
      <c r="F16" s="11">
        <f t="shared" si="0"/>
        <v>100</v>
      </c>
      <c r="G16" s="66">
        <f t="shared" si="1"/>
        <v>0</v>
      </c>
      <c r="H16" s="66">
        <f t="shared" si="2"/>
        <v>0</v>
      </c>
      <c r="I16" s="16"/>
    </row>
    <row r="17" spans="1:9" ht="12.75" customHeight="1" x14ac:dyDescent="0.2">
      <c r="A17" s="10" t="s">
        <v>65</v>
      </c>
      <c r="B17" s="10" t="s">
        <v>66</v>
      </c>
      <c r="C17" s="138">
        <v>20323.310000000001</v>
      </c>
      <c r="D17" s="11">
        <v>109000</v>
      </c>
      <c r="E17" s="11">
        <v>118083.36</v>
      </c>
      <c r="F17" s="11">
        <f t="shared" si="0"/>
        <v>-9083.36</v>
      </c>
      <c r="G17" s="66">
        <f t="shared" si="1"/>
        <v>581.02425244706694</v>
      </c>
      <c r="H17" s="66">
        <f t="shared" si="2"/>
        <v>108.33335779816512</v>
      </c>
      <c r="I17" s="16"/>
    </row>
    <row r="18" spans="1:9" ht="12.75" customHeight="1" x14ac:dyDescent="0.2">
      <c r="A18" s="10" t="s">
        <v>67</v>
      </c>
      <c r="B18" s="10" t="s">
        <v>68</v>
      </c>
      <c r="C18" s="138">
        <v>20030.09</v>
      </c>
      <c r="D18" s="11">
        <v>23500</v>
      </c>
      <c r="E18" s="11">
        <v>24632.37</v>
      </c>
      <c r="F18" s="11">
        <f t="shared" si="0"/>
        <v>-1132.369999999999</v>
      </c>
      <c r="G18" s="66">
        <f t="shared" si="1"/>
        <v>122.97683135722306</v>
      </c>
      <c r="H18" s="66">
        <f t="shared" si="2"/>
        <v>104.81859574468085</v>
      </c>
      <c r="I18" s="16"/>
    </row>
    <row r="19" spans="1:9" ht="12.75" customHeight="1" x14ac:dyDescent="0.2">
      <c r="A19" s="10" t="s">
        <v>69</v>
      </c>
      <c r="B19" s="10" t="s">
        <v>68</v>
      </c>
      <c r="C19" s="138">
        <v>20030.09</v>
      </c>
      <c r="D19" s="11">
        <v>23500</v>
      </c>
      <c r="E19" s="11">
        <v>24632.37</v>
      </c>
      <c r="F19" s="11">
        <f t="shared" si="0"/>
        <v>-1132.369999999999</v>
      </c>
      <c r="G19" s="66">
        <f t="shared" si="1"/>
        <v>122.97683135722306</v>
      </c>
      <c r="H19" s="66">
        <f t="shared" si="2"/>
        <v>104.81859574468085</v>
      </c>
      <c r="I19" s="16"/>
    </row>
    <row r="20" spans="1:9" x14ac:dyDescent="0.2">
      <c r="A20" s="10" t="s">
        <v>70</v>
      </c>
      <c r="B20" s="10" t="s">
        <v>71</v>
      </c>
      <c r="C20" s="138">
        <v>48974.73</v>
      </c>
      <c r="D20" s="11">
        <v>62100</v>
      </c>
      <c r="E20" s="11">
        <v>62370.54</v>
      </c>
      <c r="F20" s="11">
        <f t="shared" si="0"/>
        <v>-270.54000000000087</v>
      </c>
      <c r="G20" s="66">
        <f t="shared" si="1"/>
        <v>127.35249382691849</v>
      </c>
      <c r="H20" s="66">
        <f t="shared" si="2"/>
        <v>100.43565217391304</v>
      </c>
      <c r="I20" s="16"/>
    </row>
    <row r="21" spans="1:9" ht="12.75" customHeight="1" x14ac:dyDescent="0.2">
      <c r="A21" s="10" t="s">
        <v>72</v>
      </c>
      <c r="B21" s="10" t="s">
        <v>73</v>
      </c>
      <c r="C21" s="138">
        <v>48974.73</v>
      </c>
      <c r="D21" s="11">
        <v>62100</v>
      </c>
      <c r="E21" s="11">
        <v>62370.54</v>
      </c>
      <c r="F21" s="11">
        <f t="shared" si="0"/>
        <v>-270.54000000000087</v>
      </c>
      <c r="G21" s="66">
        <f t="shared" si="1"/>
        <v>127.35249382691849</v>
      </c>
      <c r="H21" s="66">
        <f t="shared" si="2"/>
        <v>100.43565217391304</v>
      </c>
      <c r="I21" s="16"/>
    </row>
    <row r="22" spans="1:9" x14ac:dyDescent="0.2">
      <c r="A22" s="10" t="s">
        <v>74</v>
      </c>
      <c r="B22" s="10" t="s">
        <v>75</v>
      </c>
      <c r="C22" s="138">
        <v>193055.52</v>
      </c>
      <c r="D22" s="11">
        <v>209950</v>
      </c>
      <c r="E22" s="11">
        <v>215889.63</v>
      </c>
      <c r="F22" s="11">
        <f t="shared" si="0"/>
        <v>-5939.6300000000047</v>
      </c>
      <c r="G22" s="66">
        <f t="shared" si="1"/>
        <v>111.82774261000152</v>
      </c>
      <c r="H22" s="66">
        <f t="shared" si="2"/>
        <v>102.82906882591094</v>
      </c>
      <c r="I22" s="16"/>
    </row>
    <row r="23" spans="1:9" ht="12.75" customHeight="1" x14ac:dyDescent="0.2">
      <c r="A23" s="10" t="s">
        <v>76</v>
      </c>
      <c r="B23" s="10" t="s">
        <v>77</v>
      </c>
      <c r="C23" s="138">
        <v>16195.09</v>
      </c>
      <c r="D23" s="11">
        <v>16800</v>
      </c>
      <c r="E23" s="11">
        <v>19203.18</v>
      </c>
      <c r="F23" s="11">
        <f t="shared" si="0"/>
        <v>-2403.1800000000003</v>
      </c>
      <c r="G23" s="66">
        <f t="shared" si="1"/>
        <v>118.57408634345347</v>
      </c>
      <c r="H23" s="66">
        <f t="shared" si="2"/>
        <v>114.30464285714285</v>
      </c>
      <c r="I23" s="16"/>
    </row>
    <row r="24" spans="1:9" ht="12.75" customHeight="1" x14ac:dyDescent="0.2">
      <c r="A24" s="10" t="s">
        <v>78</v>
      </c>
      <c r="B24" s="10" t="s">
        <v>79</v>
      </c>
      <c r="C24" s="138">
        <v>2614.14</v>
      </c>
      <c r="D24" s="11">
        <v>2400</v>
      </c>
      <c r="E24" s="11">
        <v>2404.2600000000002</v>
      </c>
      <c r="F24" s="11">
        <f t="shared" si="0"/>
        <v>-4.2600000000002183</v>
      </c>
      <c r="G24" s="66">
        <f t="shared" si="1"/>
        <v>91.971355780486135</v>
      </c>
      <c r="H24" s="66">
        <f t="shared" si="2"/>
        <v>100.17750000000001</v>
      </c>
      <c r="I24" s="16"/>
    </row>
    <row r="25" spans="1:9" ht="12.75" customHeight="1" x14ac:dyDescent="0.2">
      <c r="A25" s="10" t="s">
        <v>80</v>
      </c>
      <c r="B25" s="10" t="s">
        <v>81</v>
      </c>
      <c r="C25" s="138">
        <v>12999.05</v>
      </c>
      <c r="D25" s="11">
        <v>12900</v>
      </c>
      <c r="E25" s="11">
        <v>15143.52</v>
      </c>
      <c r="F25" s="11">
        <f t="shared" si="0"/>
        <v>-2243.5200000000004</v>
      </c>
      <c r="G25" s="66">
        <f t="shared" si="1"/>
        <v>116.49712863632344</v>
      </c>
      <c r="H25" s="66">
        <f t="shared" si="2"/>
        <v>117.39162790697675</v>
      </c>
      <c r="I25" s="16"/>
    </row>
    <row r="26" spans="1:9" ht="12.75" customHeight="1" x14ac:dyDescent="0.2">
      <c r="A26" s="10" t="s">
        <v>82</v>
      </c>
      <c r="B26" s="10" t="s">
        <v>83</v>
      </c>
      <c r="C26" s="138">
        <v>507.5</v>
      </c>
      <c r="D26" s="11">
        <v>800</v>
      </c>
      <c r="E26" s="11">
        <v>942.5</v>
      </c>
      <c r="F26" s="11">
        <f t="shared" si="0"/>
        <v>-142.5</v>
      </c>
      <c r="G26" s="66">
        <f t="shared" si="1"/>
        <v>185.71428571428572</v>
      </c>
      <c r="H26" s="66">
        <f t="shared" si="2"/>
        <v>117.81250000000001</v>
      </c>
      <c r="I26" s="16"/>
    </row>
    <row r="27" spans="1:9" ht="12.75" customHeight="1" x14ac:dyDescent="0.2">
      <c r="A27" s="10" t="s">
        <v>84</v>
      </c>
      <c r="B27" s="10" t="s">
        <v>85</v>
      </c>
      <c r="C27" s="138">
        <v>74.400000000000006</v>
      </c>
      <c r="D27" s="11">
        <v>700</v>
      </c>
      <c r="E27" s="11">
        <v>712.9</v>
      </c>
      <c r="F27" s="11">
        <f t="shared" si="0"/>
        <v>-12.899999999999977</v>
      </c>
      <c r="G27" s="66">
        <f t="shared" si="1"/>
        <v>958.19892473118261</v>
      </c>
      <c r="H27" s="66">
        <f t="shared" si="2"/>
        <v>101.84285714285714</v>
      </c>
      <c r="I27" s="16"/>
    </row>
    <row r="28" spans="1:9" ht="12.75" customHeight="1" x14ac:dyDescent="0.2">
      <c r="A28" s="10" t="s">
        <v>86</v>
      </c>
      <c r="B28" s="10" t="s">
        <v>87</v>
      </c>
      <c r="C28" s="138">
        <v>110759.53</v>
      </c>
      <c r="D28" s="11">
        <v>108600</v>
      </c>
      <c r="E28" s="11">
        <v>112643.97</v>
      </c>
      <c r="F28" s="11">
        <f t="shared" si="0"/>
        <v>-4043.9700000000012</v>
      </c>
      <c r="G28" s="66">
        <f t="shared" si="1"/>
        <v>101.70137955623322</v>
      </c>
      <c r="H28" s="66">
        <f t="shared" si="2"/>
        <v>103.72372928176796</v>
      </c>
      <c r="I28" s="16"/>
    </row>
    <row r="29" spans="1:9" ht="12.75" customHeight="1" x14ac:dyDescent="0.2">
      <c r="A29" s="10" t="s">
        <v>88</v>
      </c>
      <c r="B29" s="10" t="s">
        <v>89</v>
      </c>
      <c r="C29" s="138">
        <v>10419.77</v>
      </c>
      <c r="D29" s="11">
        <v>10500</v>
      </c>
      <c r="E29" s="11">
        <v>12019.01</v>
      </c>
      <c r="F29" s="11">
        <f t="shared" si="0"/>
        <v>-1519.0100000000002</v>
      </c>
      <c r="G29" s="66">
        <f t="shared" si="1"/>
        <v>115.34813148466809</v>
      </c>
      <c r="H29" s="66">
        <f t="shared" si="2"/>
        <v>114.46676190476191</v>
      </c>
      <c r="I29" s="16"/>
    </row>
    <row r="30" spans="1:9" x14ac:dyDescent="0.2">
      <c r="A30" s="10" t="s">
        <v>90</v>
      </c>
      <c r="B30" s="10" t="s">
        <v>91</v>
      </c>
      <c r="C30" s="138">
        <v>66440.75</v>
      </c>
      <c r="D30" s="11">
        <v>66300</v>
      </c>
      <c r="E30" s="11">
        <v>69902.78</v>
      </c>
      <c r="F30" s="11">
        <f t="shared" si="0"/>
        <v>-3602.7799999999988</v>
      </c>
      <c r="G30" s="66">
        <f t="shared" si="1"/>
        <v>105.21070276900848</v>
      </c>
      <c r="H30" s="66">
        <f t="shared" si="2"/>
        <v>105.43405731523379</v>
      </c>
      <c r="I30" s="16"/>
    </row>
    <row r="31" spans="1:9" x14ac:dyDescent="0.2">
      <c r="A31" s="10" t="s">
        <v>92</v>
      </c>
      <c r="B31" s="10" t="s">
        <v>93</v>
      </c>
      <c r="C31" s="138">
        <v>24648.32</v>
      </c>
      <c r="D31" s="11">
        <v>24200</v>
      </c>
      <c r="E31" s="11">
        <v>23326.560000000001</v>
      </c>
      <c r="F31" s="11">
        <f t="shared" si="0"/>
        <v>873.43999999999869</v>
      </c>
      <c r="G31" s="66">
        <f t="shared" si="1"/>
        <v>94.637524991561293</v>
      </c>
      <c r="H31" s="66">
        <f t="shared" si="2"/>
        <v>96.390743801652903</v>
      </c>
      <c r="I31" s="16"/>
    </row>
    <row r="32" spans="1:9" ht="12.75" customHeight="1" x14ac:dyDescent="0.2">
      <c r="A32" s="10" t="s">
        <v>94</v>
      </c>
      <c r="B32" s="10" t="s">
        <v>95</v>
      </c>
      <c r="C32" s="138">
        <v>716.59</v>
      </c>
      <c r="D32" s="11">
        <v>2300</v>
      </c>
      <c r="E32" s="11">
        <v>2333.35</v>
      </c>
      <c r="F32" s="11">
        <f t="shared" si="0"/>
        <v>-33.349999999999909</v>
      </c>
      <c r="G32" s="66">
        <f t="shared" si="1"/>
        <v>325.61855454304413</v>
      </c>
      <c r="H32" s="66">
        <f t="shared" si="2"/>
        <v>101.44999999999999</v>
      </c>
      <c r="I32" s="16"/>
    </row>
    <row r="33" spans="1:9" ht="12.75" customHeight="1" x14ac:dyDescent="0.2">
      <c r="A33" s="10" t="s">
        <v>96</v>
      </c>
      <c r="B33" s="10" t="s">
        <v>97</v>
      </c>
      <c r="C33" s="138">
        <v>7879</v>
      </c>
      <c r="D33" s="11">
        <v>4900</v>
      </c>
      <c r="E33" s="11">
        <v>4581.12</v>
      </c>
      <c r="F33" s="11">
        <f t="shared" si="0"/>
        <v>318.88000000000011</v>
      </c>
      <c r="G33" s="66">
        <f t="shared" si="1"/>
        <v>58.143419215636506</v>
      </c>
      <c r="H33" s="66">
        <f t="shared" si="2"/>
        <v>93.492244897959182</v>
      </c>
      <c r="I33" s="16"/>
    </row>
    <row r="34" spans="1:9" ht="12.75" customHeight="1" x14ac:dyDescent="0.2">
      <c r="A34" s="10" t="s">
        <v>98</v>
      </c>
      <c r="B34" s="10" t="s">
        <v>99</v>
      </c>
      <c r="C34" s="138">
        <v>655.1</v>
      </c>
      <c r="D34" s="11">
        <v>400</v>
      </c>
      <c r="E34" s="11">
        <v>481.15</v>
      </c>
      <c r="F34" s="11">
        <f t="shared" si="0"/>
        <v>-81.149999999999977</v>
      </c>
      <c r="G34" s="66">
        <f t="shared" si="1"/>
        <v>73.446802014959545</v>
      </c>
      <c r="H34" s="66">
        <f t="shared" si="2"/>
        <v>120.28749999999999</v>
      </c>
      <c r="I34" s="16"/>
    </row>
    <row r="35" spans="1:9" x14ac:dyDescent="0.2">
      <c r="A35" s="10" t="s">
        <v>100</v>
      </c>
      <c r="B35" s="10" t="s">
        <v>101</v>
      </c>
      <c r="C35" s="138">
        <v>56016.79</v>
      </c>
      <c r="D35" s="11">
        <v>71100</v>
      </c>
      <c r="E35" s="11">
        <v>65078.02</v>
      </c>
      <c r="F35" s="11">
        <f t="shared" si="0"/>
        <v>6021.9800000000032</v>
      </c>
      <c r="G35" s="66">
        <f t="shared" si="1"/>
        <v>116.17591797030853</v>
      </c>
      <c r="H35" s="66">
        <f t="shared" si="2"/>
        <v>91.530267229254576</v>
      </c>
      <c r="I35" s="16"/>
    </row>
    <row r="36" spans="1:9" ht="12.75" customHeight="1" x14ac:dyDescent="0.2">
      <c r="A36" s="10" t="s">
        <v>102</v>
      </c>
      <c r="B36" s="10" t="s">
        <v>103</v>
      </c>
      <c r="C36" s="138">
        <v>2667.75</v>
      </c>
      <c r="D36" s="11">
        <v>2900</v>
      </c>
      <c r="E36" s="11">
        <v>3452.83</v>
      </c>
      <c r="F36" s="11">
        <f t="shared" si="0"/>
        <v>-552.82999999999993</v>
      </c>
      <c r="G36" s="66">
        <f t="shared" si="1"/>
        <v>129.42854465373441</v>
      </c>
      <c r="H36" s="66">
        <f t="shared" si="2"/>
        <v>119.06310344827587</v>
      </c>
      <c r="I36" s="16"/>
    </row>
    <row r="37" spans="1:9" ht="12.75" customHeight="1" x14ac:dyDescent="0.2">
      <c r="A37" s="10" t="s">
        <v>104</v>
      </c>
      <c r="B37" s="10" t="s">
        <v>105</v>
      </c>
      <c r="C37" s="138">
        <v>8936.9</v>
      </c>
      <c r="D37" s="11">
        <v>21500</v>
      </c>
      <c r="E37" s="11">
        <v>13541.95</v>
      </c>
      <c r="F37" s="11">
        <f t="shared" si="0"/>
        <v>7958.0499999999993</v>
      </c>
      <c r="G37" s="66">
        <f t="shared" si="1"/>
        <v>151.52849422059106</v>
      </c>
      <c r="H37" s="66">
        <f t="shared" si="2"/>
        <v>62.985813953488382</v>
      </c>
      <c r="I37" s="16"/>
    </row>
    <row r="38" spans="1:9" ht="12.75" customHeight="1" x14ac:dyDescent="0.2">
      <c r="A38" s="10" t="s">
        <v>106</v>
      </c>
      <c r="B38" s="10" t="s">
        <v>107</v>
      </c>
      <c r="C38" s="138">
        <v>127.44</v>
      </c>
      <c r="D38" s="11">
        <v>200</v>
      </c>
      <c r="E38" s="11">
        <v>127.44</v>
      </c>
      <c r="F38" s="11">
        <f t="shared" si="0"/>
        <v>72.56</v>
      </c>
      <c r="G38" s="66">
        <f t="shared" si="1"/>
        <v>100</v>
      </c>
      <c r="H38" s="66">
        <f t="shared" si="2"/>
        <v>63.72</v>
      </c>
      <c r="I38" s="16"/>
    </row>
    <row r="39" spans="1:9" x14ac:dyDescent="0.2">
      <c r="A39" s="10" t="s">
        <v>108</v>
      </c>
      <c r="B39" s="10" t="s">
        <v>109</v>
      </c>
      <c r="C39" s="138">
        <v>12044.25</v>
      </c>
      <c r="D39" s="11">
        <v>12300</v>
      </c>
      <c r="E39" s="11">
        <v>14073.62</v>
      </c>
      <c r="F39" s="11">
        <f t="shared" si="0"/>
        <v>-1773.6200000000008</v>
      </c>
      <c r="G39" s="66">
        <f t="shared" si="1"/>
        <v>116.84928492849285</v>
      </c>
      <c r="H39" s="66">
        <f t="shared" si="2"/>
        <v>114.41967479674797</v>
      </c>
      <c r="I39" s="16"/>
    </row>
    <row r="40" spans="1:9" ht="12.75" customHeight="1" x14ac:dyDescent="0.2">
      <c r="A40" s="10" t="s">
        <v>110</v>
      </c>
      <c r="B40" s="10" t="s">
        <v>111</v>
      </c>
      <c r="C40" s="138">
        <v>993.5</v>
      </c>
      <c r="D40" s="11">
        <v>2200</v>
      </c>
      <c r="E40" s="11">
        <v>2021.23</v>
      </c>
      <c r="F40" s="11">
        <f t="shared" si="0"/>
        <v>178.76999999999998</v>
      </c>
      <c r="G40" s="66">
        <f t="shared" si="1"/>
        <v>203.4453950679416</v>
      </c>
      <c r="H40" s="66">
        <f t="shared" si="2"/>
        <v>91.87409090909091</v>
      </c>
      <c r="I40" s="24"/>
    </row>
    <row r="41" spans="1:9" ht="12.75" customHeight="1" x14ac:dyDescent="0.2">
      <c r="A41" s="10" t="s">
        <v>112</v>
      </c>
      <c r="B41" s="10" t="s">
        <v>113</v>
      </c>
      <c r="C41" s="138">
        <v>1627.06</v>
      </c>
      <c r="D41" s="11">
        <v>1400</v>
      </c>
      <c r="E41" s="11">
        <v>1056.1099999999999</v>
      </c>
      <c r="F41" s="11">
        <f t="shared" si="0"/>
        <v>343.8900000000001</v>
      </c>
      <c r="G41" s="66">
        <f t="shared" si="1"/>
        <v>64.909099848807045</v>
      </c>
      <c r="H41" s="66">
        <f t="shared" si="2"/>
        <v>75.436428571428564</v>
      </c>
      <c r="I41" s="16"/>
    </row>
    <row r="42" spans="1:9" ht="12.75" customHeight="1" x14ac:dyDescent="0.2">
      <c r="A42" s="10" t="s">
        <v>114</v>
      </c>
      <c r="B42" s="10" t="s">
        <v>115</v>
      </c>
      <c r="C42" s="138">
        <v>21356.959999999999</v>
      </c>
      <c r="D42" s="11">
        <v>18700</v>
      </c>
      <c r="E42" s="11">
        <v>18521.740000000002</v>
      </c>
      <c r="F42" s="11">
        <f t="shared" si="0"/>
        <v>178.2599999999984</v>
      </c>
      <c r="G42" s="66">
        <f t="shared" si="1"/>
        <v>86.724608745814024</v>
      </c>
      <c r="H42" s="66">
        <f t="shared" si="2"/>
        <v>99.046737967914439</v>
      </c>
      <c r="I42" s="16"/>
    </row>
    <row r="43" spans="1:9" x14ac:dyDescent="0.2">
      <c r="A43" s="10" t="s">
        <v>116</v>
      </c>
      <c r="B43" s="10" t="s">
        <v>117</v>
      </c>
      <c r="C43" s="138">
        <v>5512.84</v>
      </c>
      <c r="D43" s="11">
        <v>7700</v>
      </c>
      <c r="E43" s="11">
        <v>7888.52</v>
      </c>
      <c r="F43" s="11">
        <f t="shared" si="0"/>
        <v>-188.52000000000044</v>
      </c>
      <c r="G43" s="66">
        <f t="shared" si="1"/>
        <v>143.09357790177114</v>
      </c>
      <c r="H43" s="66">
        <f t="shared" si="2"/>
        <v>102.4483116883117</v>
      </c>
      <c r="I43" s="16"/>
    </row>
    <row r="44" spans="1:9" x14ac:dyDescent="0.2">
      <c r="A44" s="10" t="s">
        <v>118</v>
      </c>
      <c r="B44" s="10" t="s">
        <v>119</v>
      </c>
      <c r="C44" s="138">
        <v>2750.09</v>
      </c>
      <c r="D44" s="11">
        <v>4200</v>
      </c>
      <c r="E44" s="11">
        <v>4394.58</v>
      </c>
      <c r="F44" s="11">
        <f t="shared" si="0"/>
        <v>-194.57999999999993</v>
      </c>
      <c r="G44" s="66">
        <f t="shared" si="1"/>
        <v>159.79767934867587</v>
      </c>
      <c r="H44" s="66">
        <f t="shared" si="2"/>
        <v>104.63285714285715</v>
      </c>
      <c r="I44" s="16"/>
    </row>
    <row r="45" spans="1:9" ht="12.75" customHeight="1" x14ac:dyDescent="0.2">
      <c r="A45" s="10" t="s">
        <v>120</v>
      </c>
      <c r="B45" s="10" t="s">
        <v>121</v>
      </c>
      <c r="C45" s="138">
        <v>10084.11</v>
      </c>
      <c r="D45" s="11">
        <v>13450</v>
      </c>
      <c r="E45" s="11">
        <v>18964.46</v>
      </c>
      <c r="F45" s="11">
        <f t="shared" si="0"/>
        <v>-5514.4599999999991</v>
      </c>
      <c r="G45" s="66">
        <f t="shared" si="1"/>
        <v>188.06280375759485</v>
      </c>
      <c r="H45" s="66">
        <f t="shared" si="2"/>
        <v>140.99970260223046</v>
      </c>
      <c r="I45" s="16"/>
    </row>
    <row r="46" spans="1:9" ht="12.75" customHeight="1" x14ac:dyDescent="0.2">
      <c r="A46" s="10" t="s">
        <v>122</v>
      </c>
      <c r="B46" s="10" t="s">
        <v>123</v>
      </c>
      <c r="C46" s="138">
        <v>1954.47</v>
      </c>
      <c r="D46" s="11">
        <v>3300</v>
      </c>
      <c r="E46" s="11">
        <v>2219.4299999999998</v>
      </c>
      <c r="F46" s="11">
        <f t="shared" si="0"/>
        <v>1080.5700000000002</v>
      </c>
      <c r="G46" s="66">
        <f t="shared" si="1"/>
        <v>113.55661637170178</v>
      </c>
      <c r="H46" s="66">
        <f t="shared" si="2"/>
        <v>67.25545454545454</v>
      </c>
      <c r="I46" s="16"/>
    </row>
    <row r="47" spans="1:9" x14ac:dyDescent="0.2">
      <c r="A47" s="10" t="s">
        <v>124</v>
      </c>
      <c r="B47" s="10" t="s">
        <v>125</v>
      </c>
      <c r="C47" s="138">
        <v>0</v>
      </c>
      <c r="D47" s="11">
        <v>1100</v>
      </c>
      <c r="E47" s="11">
        <v>0</v>
      </c>
      <c r="F47" s="11">
        <f t="shared" si="0"/>
        <v>1100</v>
      </c>
      <c r="G47" s="66" t="e">
        <f t="shared" si="1"/>
        <v>#DIV/0!</v>
      </c>
      <c r="H47" s="66">
        <f t="shared" si="2"/>
        <v>0</v>
      </c>
      <c r="I47" s="16"/>
    </row>
    <row r="48" spans="1:9" x14ac:dyDescent="0.2">
      <c r="A48" s="10" t="s">
        <v>126</v>
      </c>
      <c r="B48" s="10" t="s">
        <v>127</v>
      </c>
      <c r="C48" s="138">
        <v>61.43</v>
      </c>
      <c r="D48" s="11">
        <v>300</v>
      </c>
      <c r="E48" s="11">
        <v>985.05</v>
      </c>
      <c r="F48" s="11">
        <f t="shared" si="0"/>
        <v>-685.05</v>
      </c>
      <c r="G48" s="66">
        <f t="shared" si="1"/>
        <v>1603.5324759889302</v>
      </c>
      <c r="H48" s="66">
        <f t="shared" si="2"/>
        <v>328.34999999999997</v>
      </c>
      <c r="I48" s="16"/>
    </row>
    <row r="49" spans="1:9" x14ac:dyDescent="0.2">
      <c r="A49" s="10" t="s">
        <v>128</v>
      </c>
      <c r="B49" s="10" t="s">
        <v>129</v>
      </c>
      <c r="C49" s="138">
        <v>235</v>
      </c>
      <c r="D49" s="11">
        <v>450</v>
      </c>
      <c r="E49" s="11">
        <v>385</v>
      </c>
      <c r="F49" s="11">
        <f t="shared" si="0"/>
        <v>65</v>
      </c>
      <c r="G49" s="66">
        <f t="shared" si="1"/>
        <v>163.82978723404256</v>
      </c>
      <c r="H49" s="66">
        <f t="shared" si="2"/>
        <v>85.555555555555557</v>
      </c>
      <c r="I49" s="16"/>
    </row>
    <row r="50" spans="1:9" x14ac:dyDescent="0.2">
      <c r="A50" s="10" t="s">
        <v>130</v>
      </c>
      <c r="B50" s="10" t="s">
        <v>131</v>
      </c>
      <c r="C50" s="138">
        <v>2278.13</v>
      </c>
      <c r="D50" s="11">
        <v>1500</v>
      </c>
      <c r="E50" s="11">
        <v>1493.75</v>
      </c>
      <c r="F50" s="11">
        <f t="shared" si="0"/>
        <v>6.25</v>
      </c>
      <c r="G50" s="66">
        <f t="shared" si="1"/>
        <v>65.569129066383397</v>
      </c>
      <c r="H50" s="66">
        <f t="shared" si="2"/>
        <v>99.583333333333329</v>
      </c>
      <c r="I50" s="16"/>
    </row>
    <row r="51" spans="1:9" ht="12.75" customHeight="1" x14ac:dyDescent="0.2">
      <c r="A51" s="10" t="s">
        <v>132</v>
      </c>
      <c r="B51" s="10" t="s">
        <v>133</v>
      </c>
      <c r="C51" s="138">
        <v>0</v>
      </c>
      <c r="D51" s="11">
        <v>0</v>
      </c>
      <c r="E51" s="11">
        <v>0</v>
      </c>
      <c r="F51" s="11">
        <f t="shared" si="0"/>
        <v>0</v>
      </c>
      <c r="G51" s="66" t="e">
        <f t="shared" si="1"/>
        <v>#DIV/0!</v>
      </c>
      <c r="H51" s="66" t="e">
        <f t="shared" si="2"/>
        <v>#DIV/0!</v>
      </c>
      <c r="I51" s="16"/>
    </row>
    <row r="52" spans="1:9" ht="12.75" customHeight="1" x14ac:dyDescent="0.2">
      <c r="A52" s="10" t="s">
        <v>134</v>
      </c>
      <c r="B52" s="10" t="s">
        <v>121</v>
      </c>
      <c r="C52" s="138">
        <v>5555.08</v>
      </c>
      <c r="D52" s="11">
        <v>6800</v>
      </c>
      <c r="E52" s="11">
        <v>13881.23</v>
      </c>
      <c r="F52" s="11">
        <f t="shared" si="0"/>
        <v>-7081.23</v>
      </c>
      <c r="G52" s="66">
        <f t="shared" si="1"/>
        <v>249.88353003017059</v>
      </c>
      <c r="H52" s="66">
        <f t="shared" si="2"/>
        <v>204.13573529411764</v>
      </c>
      <c r="I52" s="16"/>
    </row>
    <row r="53" spans="1:9" x14ac:dyDescent="0.2">
      <c r="A53" s="10" t="s">
        <v>135</v>
      </c>
      <c r="B53" s="10" t="s">
        <v>136</v>
      </c>
      <c r="C53" s="138">
        <v>973.47</v>
      </c>
      <c r="D53" s="11">
        <v>1080</v>
      </c>
      <c r="E53" s="11">
        <v>1073.18</v>
      </c>
      <c r="F53" s="11">
        <f t="shared" si="0"/>
        <v>6.8199999999999363</v>
      </c>
      <c r="G53" s="66">
        <f t="shared" si="1"/>
        <v>110.24273988926213</v>
      </c>
      <c r="H53" s="66">
        <f t="shared" si="2"/>
        <v>99.368518518518528</v>
      </c>
      <c r="I53" s="16"/>
    </row>
    <row r="54" spans="1:9" ht="12.75" customHeight="1" x14ac:dyDescent="0.2">
      <c r="A54" s="10" t="s">
        <v>137</v>
      </c>
      <c r="B54" s="10" t="s">
        <v>138</v>
      </c>
      <c r="C54" s="138">
        <v>973.47</v>
      </c>
      <c r="D54" s="11">
        <v>1080</v>
      </c>
      <c r="E54" s="11">
        <v>1073.18</v>
      </c>
      <c r="F54" s="11">
        <f t="shared" si="0"/>
        <v>6.8199999999999363</v>
      </c>
      <c r="G54" s="66">
        <f t="shared" si="1"/>
        <v>110.24273988926213</v>
      </c>
      <c r="H54" s="66">
        <f t="shared" si="2"/>
        <v>99.368518518518528</v>
      </c>
      <c r="I54" s="16"/>
    </row>
    <row r="55" spans="1:9" ht="12.75" customHeight="1" x14ac:dyDescent="0.2">
      <c r="A55" s="10" t="s">
        <v>139</v>
      </c>
      <c r="B55" s="10" t="s">
        <v>140</v>
      </c>
      <c r="C55" s="138">
        <v>958.99</v>
      </c>
      <c r="D55" s="11">
        <v>900</v>
      </c>
      <c r="E55" s="11">
        <v>1073.18</v>
      </c>
      <c r="F55" s="11">
        <f t="shared" si="0"/>
        <v>-173.18000000000006</v>
      </c>
      <c r="G55" s="66">
        <f t="shared" si="1"/>
        <v>111.90731915869823</v>
      </c>
      <c r="H55" s="66">
        <f t="shared" si="2"/>
        <v>119.24222222222222</v>
      </c>
      <c r="I55" s="16"/>
    </row>
    <row r="56" spans="1:9" ht="12.75" customHeight="1" x14ac:dyDescent="0.2">
      <c r="A56" s="10" t="s">
        <v>141</v>
      </c>
      <c r="B56" s="10" t="s">
        <v>142</v>
      </c>
      <c r="C56" s="138">
        <v>0</v>
      </c>
      <c r="D56" s="11">
        <v>0</v>
      </c>
      <c r="E56" s="11">
        <v>0</v>
      </c>
      <c r="F56" s="11">
        <f t="shared" si="0"/>
        <v>0</v>
      </c>
      <c r="G56" s="66" t="e">
        <f t="shared" si="1"/>
        <v>#DIV/0!</v>
      </c>
      <c r="H56" s="66" t="e">
        <f t="shared" si="2"/>
        <v>#DIV/0!</v>
      </c>
      <c r="I56" s="16"/>
    </row>
    <row r="57" spans="1:9" x14ac:dyDescent="0.2">
      <c r="A57" s="10" t="s">
        <v>143</v>
      </c>
      <c r="B57" s="10" t="s">
        <v>144</v>
      </c>
      <c r="C57" s="138">
        <v>14.32</v>
      </c>
      <c r="D57" s="11">
        <v>140</v>
      </c>
      <c r="E57" s="11">
        <v>0</v>
      </c>
      <c r="F57" s="11">
        <f t="shared" si="0"/>
        <v>140</v>
      </c>
      <c r="G57" s="66">
        <f t="shared" si="1"/>
        <v>0</v>
      </c>
      <c r="H57" s="66">
        <f t="shared" si="2"/>
        <v>0</v>
      </c>
      <c r="I57" s="16"/>
    </row>
    <row r="58" spans="1:9" ht="12.75" customHeight="1" x14ac:dyDescent="0.2">
      <c r="A58" s="10" t="s">
        <v>145</v>
      </c>
      <c r="B58" s="10" t="s">
        <v>146</v>
      </c>
      <c r="C58" s="138">
        <v>0.16</v>
      </c>
      <c r="D58" s="11">
        <v>40</v>
      </c>
      <c r="E58" s="11">
        <v>0</v>
      </c>
      <c r="F58" s="11">
        <f t="shared" si="0"/>
        <v>40</v>
      </c>
      <c r="G58" s="66">
        <f t="shared" si="1"/>
        <v>0</v>
      </c>
      <c r="H58" s="66">
        <f t="shared" si="2"/>
        <v>0</v>
      </c>
      <c r="I58" s="16"/>
    </row>
    <row r="59" spans="1:9" x14ac:dyDescent="0.2">
      <c r="A59" s="10" t="s">
        <v>147</v>
      </c>
      <c r="B59" s="10" t="s">
        <v>148</v>
      </c>
      <c r="C59" s="138">
        <v>0</v>
      </c>
      <c r="D59" s="11">
        <v>0</v>
      </c>
      <c r="E59" s="11">
        <v>0</v>
      </c>
      <c r="F59" s="11">
        <f t="shared" si="0"/>
        <v>0</v>
      </c>
      <c r="G59" s="66" t="e">
        <f t="shared" si="1"/>
        <v>#DIV/0!</v>
      </c>
      <c r="H59" s="66" t="e">
        <f t="shared" si="2"/>
        <v>#DIV/0!</v>
      </c>
      <c r="I59" s="16"/>
    </row>
    <row r="60" spans="1:9" x14ac:dyDescent="0.2">
      <c r="A60" s="10" t="s">
        <v>149</v>
      </c>
      <c r="B60" s="10" t="s">
        <v>56</v>
      </c>
      <c r="C60" s="138">
        <v>0</v>
      </c>
      <c r="D60" s="11">
        <v>0</v>
      </c>
      <c r="E60" s="11">
        <v>0</v>
      </c>
      <c r="F60" s="11">
        <f t="shared" si="0"/>
        <v>0</v>
      </c>
      <c r="G60" s="66" t="e">
        <f t="shared" si="1"/>
        <v>#DIV/0!</v>
      </c>
      <c r="H60" s="66" t="e">
        <f t="shared" si="2"/>
        <v>#DIV/0!</v>
      </c>
      <c r="I60" s="16"/>
    </row>
    <row r="61" spans="1:9" ht="12.75" customHeight="1" x14ac:dyDescent="0.2">
      <c r="A61" s="10" t="s">
        <v>150</v>
      </c>
      <c r="B61" s="10" t="s">
        <v>151</v>
      </c>
      <c r="C61" s="138">
        <v>0</v>
      </c>
      <c r="D61" s="11">
        <v>0</v>
      </c>
      <c r="E61" s="11">
        <v>0</v>
      </c>
      <c r="F61" s="11">
        <f t="shared" si="0"/>
        <v>0</v>
      </c>
      <c r="G61" s="66" t="e">
        <f t="shared" si="1"/>
        <v>#DIV/0!</v>
      </c>
      <c r="H61" s="66" t="e">
        <f t="shared" si="2"/>
        <v>#DIV/0!</v>
      </c>
      <c r="I61" s="16"/>
    </row>
    <row r="62" spans="1:9" ht="12.75" customHeight="1" x14ac:dyDescent="0.2">
      <c r="A62" s="10" t="s">
        <v>152</v>
      </c>
      <c r="B62" s="10" t="s">
        <v>153</v>
      </c>
      <c r="C62" s="138">
        <v>0</v>
      </c>
      <c r="D62" s="11">
        <v>0</v>
      </c>
      <c r="E62" s="11">
        <v>0</v>
      </c>
      <c r="F62" s="11">
        <f t="shared" si="0"/>
        <v>0</v>
      </c>
      <c r="G62" s="66" t="e">
        <f t="shared" si="1"/>
        <v>#DIV/0!</v>
      </c>
      <c r="H62" s="66" t="e">
        <f t="shared" si="2"/>
        <v>#DIV/0!</v>
      </c>
      <c r="I62" s="16"/>
    </row>
    <row r="63" spans="1:9" ht="12.75" customHeight="1" x14ac:dyDescent="0.2">
      <c r="A63" s="10" t="s">
        <v>15</v>
      </c>
      <c r="B63" s="10" t="s">
        <v>16</v>
      </c>
      <c r="C63" s="138">
        <v>5208.58</v>
      </c>
      <c r="D63" s="11">
        <v>45600</v>
      </c>
      <c r="E63" s="11">
        <v>35046.400000000001</v>
      </c>
      <c r="F63" s="11">
        <f t="shared" si="0"/>
        <v>10553.599999999999</v>
      </c>
      <c r="G63" s="66">
        <f t="shared" si="1"/>
        <v>672.85901339712564</v>
      </c>
      <c r="H63" s="66">
        <f t="shared" si="2"/>
        <v>76.856140350877197</v>
      </c>
      <c r="I63" s="16"/>
    </row>
    <row r="64" spans="1:9" ht="12.75" customHeight="1" x14ac:dyDescent="0.2">
      <c r="A64" s="10" t="s">
        <v>154</v>
      </c>
      <c r="B64" s="10" t="s">
        <v>155</v>
      </c>
      <c r="C64" s="138">
        <v>0</v>
      </c>
      <c r="D64" s="11">
        <v>0</v>
      </c>
      <c r="E64" s="11">
        <v>0</v>
      </c>
      <c r="F64" s="11">
        <f t="shared" si="0"/>
        <v>0</v>
      </c>
      <c r="G64" s="66" t="e">
        <f t="shared" si="1"/>
        <v>#DIV/0!</v>
      </c>
      <c r="H64" s="66" t="e">
        <f t="shared" si="2"/>
        <v>#DIV/0!</v>
      </c>
      <c r="I64" s="16"/>
    </row>
    <row r="65" spans="1:9" ht="12.75" customHeight="1" x14ac:dyDescent="0.2">
      <c r="A65" s="10" t="s">
        <v>156</v>
      </c>
      <c r="B65" s="10" t="s">
        <v>157</v>
      </c>
      <c r="C65" s="138">
        <v>0</v>
      </c>
      <c r="D65" s="11">
        <v>0</v>
      </c>
      <c r="E65" s="11">
        <v>0</v>
      </c>
      <c r="F65" s="11">
        <f t="shared" si="0"/>
        <v>0</v>
      </c>
      <c r="G65" s="66" t="e">
        <f t="shared" si="1"/>
        <v>#DIV/0!</v>
      </c>
      <c r="H65" s="66" t="e">
        <f t="shared" si="2"/>
        <v>#DIV/0!</v>
      </c>
      <c r="I65" s="16"/>
    </row>
    <row r="66" spans="1:9" x14ac:dyDescent="0.2">
      <c r="A66" s="10" t="s">
        <v>158</v>
      </c>
      <c r="B66" s="10" t="s">
        <v>159</v>
      </c>
      <c r="C66" s="138">
        <v>0</v>
      </c>
      <c r="D66" s="11">
        <v>0</v>
      </c>
      <c r="E66" s="11">
        <v>0</v>
      </c>
      <c r="F66" s="11">
        <f t="shared" si="0"/>
        <v>0</v>
      </c>
      <c r="G66" s="66" t="e">
        <f t="shared" si="1"/>
        <v>#DIV/0!</v>
      </c>
      <c r="H66" s="66" t="e">
        <f t="shared" si="2"/>
        <v>#DIV/0!</v>
      </c>
      <c r="I66" s="16"/>
    </row>
    <row r="67" spans="1:9" ht="12.75" customHeight="1" x14ac:dyDescent="0.2">
      <c r="A67" s="10" t="s">
        <v>160</v>
      </c>
      <c r="B67" s="10" t="s">
        <v>161</v>
      </c>
      <c r="C67" s="138">
        <v>5208.58</v>
      </c>
      <c r="D67" s="11">
        <v>45600</v>
      </c>
      <c r="E67" s="11">
        <v>35046.400000000001</v>
      </c>
      <c r="F67" s="11">
        <f t="shared" si="0"/>
        <v>10553.599999999999</v>
      </c>
      <c r="G67" s="66">
        <f t="shared" si="1"/>
        <v>672.85901339712564</v>
      </c>
      <c r="H67" s="66">
        <f t="shared" si="2"/>
        <v>76.856140350877197</v>
      </c>
      <c r="I67" s="16"/>
    </row>
    <row r="68" spans="1:9" x14ac:dyDescent="0.2">
      <c r="A68" s="10" t="s">
        <v>162</v>
      </c>
      <c r="B68" s="10" t="s">
        <v>163</v>
      </c>
      <c r="C68" s="138">
        <v>0</v>
      </c>
      <c r="D68" s="11">
        <v>0</v>
      </c>
      <c r="E68" s="11">
        <v>0</v>
      </c>
      <c r="F68" s="11">
        <f t="shared" si="0"/>
        <v>0</v>
      </c>
      <c r="G68" s="66" t="e">
        <f t="shared" si="1"/>
        <v>#DIV/0!</v>
      </c>
      <c r="H68" s="66" t="e">
        <f t="shared" si="2"/>
        <v>#DIV/0!</v>
      </c>
      <c r="I68" s="16"/>
    </row>
    <row r="69" spans="1:9" x14ac:dyDescent="0.2">
      <c r="A69" s="10" t="s">
        <v>164</v>
      </c>
      <c r="B69" s="10" t="s">
        <v>165</v>
      </c>
      <c r="C69" s="138">
        <v>0</v>
      </c>
      <c r="D69" s="11">
        <v>0</v>
      </c>
      <c r="E69" s="11">
        <v>0</v>
      </c>
      <c r="F69" s="11">
        <f t="shared" si="0"/>
        <v>0</v>
      </c>
      <c r="G69" s="66" t="e">
        <f t="shared" si="1"/>
        <v>#DIV/0!</v>
      </c>
      <c r="H69" s="66" t="e">
        <f t="shared" si="2"/>
        <v>#DIV/0!</v>
      </c>
      <c r="I69" s="16"/>
    </row>
    <row r="70" spans="1:9" ht="12.75" customHeight="1" x14ac:dyDescent="0.2">
      <c r="A70" s="10" t="s">
        <v>166</v>
      </c>
      <c r="B70" s="10" t="s">
        <v>167</v>
      </c>
      <c r="C70" s="138">
        <v>4957.58</v>
      </c>
      <c r="D70" s="11">
        <v>44800</v>
      </c>
      <c r="E70" s="11">
        <v>34699.370000000003</v>
      </c>
      <c r="F70" s="11">
        <f t="shared" si="0"/>
        <v>10100.629999999997</v>
      </c>
      <c r="G70" s="66">
        <f t="shared" si="1"/>
        <v>699.92556852335224</v>
      </c>
      <c r="H70" s="66">
        <f t="shared" si="2"/>
        <v>77.453950892857151</v>
      </c>
      <c r="I70" s="16"/>
    </row>
    <row r="71" spans="1:9" ht="12.75" customHeight="1" x14ac:dyDescent="0.2">
      <c r="A71" s="10" t="s">
        <v>168</v>
      </c>
      <c r="B71" s="10" t="s">
        <v>169</v>
      </c>
      <c r="C71" s="138">
        <v>4016.25</v>
      </c>
      <c r="D71" s="11">
        <v>4100</v>
      </c>
      <c r="E71" s="11">
        <v>3510.45</v>
      </c>
      <c r="F71" s="11">
        <f t="shared" si="0"/>
        <v>589.55000000000018</v>
      </c>
      <c r="G71" s="66">
        <f t="shared" si="1"/>
        <v>87.406162464985997</v>
      </c>
      <c r="H71" s="66">
        <f t="shared" si="2"/>
        <v>85.620731707317063</v>
      </c>
      <c r="I71" s="16"/>
    </row>
    <row r="72" spans="1:9" ht="12.75" customHeight="1" x14ac:dyDescent="0.2">
      <c r="A72" s="10" t="s">
        <v>170</v>
      </c>
      <c r="B72" s="10" t="s">
        <v>171</v>
      </c>
      <c r="C72" s="138">
        <v>787.78</v>
      </c>
      <c r="D72" s="11">
        <v>100</v>
      </c>
      <c r="E72" s="11">
        <v>0</v>
      </c>
      <c r="F72" s="11">
        <f t="shared" si="0"/>
        <v>100</v>
      </c>
      <c r="G72" s="66">
        <f t="shared" si="1"/>
        <v>0</v>
      </c>
      <c r="H72" s="66">
        <f t="shared" si="2"/>
        <v>0</v>
      </c>
      <c r="I72" s="16"/>
    </row>
    <row r="73" spans="1:9" s="120" customFormat="1" ht="12.75" customHeight="1" x14ac:dyDescent="0.2">
      <c r="A73" s="10">
        <v>4226</v>
      </c>
      <c r="B73" s="10" t="s">
        <v>256</v>
      </c>
      <c r="C73" s="138">
        <v>0</v>
      </c>
      <c r="D73" s="11">
        <v>1700</v>
      </c>
      <c r="E73" s="11">
        <v>761.07</v>
      </c>
      <c r="F73" s="123">
        <f t="shared" ref="F73" si="3">D73-E73</f>
        <v>938.93</v>
      </c>
      <c r="G73" s="66" t="e">
        <f t="shared" ref="G73" si="4">E73/C73*100</f>
        <v>#DIV/0!</v>
      </c>
      <c r="H73" s="66">
        <f t="shared" ref="H73" si="5">E73/D73*100</f>
        <v>44.768823529411769</v>
      </c>
      <c r="I73" s="16"/>
    </row>
    <row r="74" spans="1:9" ht="12.75" customHeight="1" x14ac:dyDescent="0.2">
      <c r="A74" s="10" t="s">
        <v>172</v>
      </c>
      <c r="B74" s="10" t="s">
        <v>173</v>
      </c>
      <c r="C74" s="138">
        <v>153.55000000000001</v>
      </c>
      <c r="D74" s="11">
        <v>38900</v>
      </c>
      <c r="E74" s="11">
        <v>30427.85</v>
      </c>
      <c r="F74" s="11">
        <f t="shared" si="0"/>
        <v>8472.1500000000015</v>
      </c>
      <c r="G74" s="66">
        <f t="shared" si="1"/>
        <v>19816.248778899379</v>
      </c>
      <c r="H74" s="66">
        <f t="shared" si="2"/>
        <v>78.220694087403601</v>
      </c>
      <c r="I74" s="16"/>
    </row>
    <row r="75" spans="1:9" ht="12.75" customHeight="1" x14ac:dyDescent="0.2">
      <c r="A75" s="10" t="s">
        <v>174</v>
      </c>
      <c r="B75" s="10" t="s">
        <v>175</v>
      </c>
      <c r="C75" s="138">
        <v>251</v>
      </c>
      <c r="D75" s="11">
        <v>800</v>
      </c>
      <c r="E75" s="11">
        <v>347.03</v>
      </c>
      <c r="F75" s="11">
        <f t="shared" si="0"/>
        <v>452.97</v>
      </c>
      <c r="G75" s="66">
        <f t="shared" si="1"/>
        <v>138.25896414342628</v>
      </c>
      <c r="H75" s="66">
        <f t="shared" si="2"/>
        <v>43.378749999999997</v>
      </c>
      <c r="I75" s="16"/>
    </row>
    <row r="76" spans="1:9" ht="12.75" customHeight="1" x14ac:dyDescent="0.2">
      <c r="A76" s="10" t="s">
        <v>176</v>
      </c>
      <c r="B76" s="10" t="s">
        <v>177</v>
      </c>
      <c r="C76" s="138">
        <v>251</v>
      </c>
      <c r="D76" s="11">
        <v>800</v>
      </c>
      <c r="E76" s="11">
        <v>347.03</v>
      </c>
      <c r="F76" s="11">
        <f t="shared" si="0"/>
        <v>452.97</v>
      </c>
      <c r="G76" s="66">
        <f t="shared" si="1"/>
        <v>138.25896414342628</v>
      </c>
      <c r="H76" s="66">
        <f t="shared" si="2"/>
        <v>43.378749999999997</v>
      </c>
      <c r="I76" s="16"/>
    </row>
    <row r="77" spans="1:9" x14ac:dyDescent="0.2">
      <c r="A77" s="10" t="s">
        <v>178</v>
      </c>
      <c r="B77" s="10" t="s">
        <v>179</v>
      </c>
      <c r="C77" s="138">
        <v>0</v>
      </c>
      <c r="D77" s="11">
        <v>0</v>
      </c>
      <c r="E77" s="11">
        <v>0</v>
      </c>
      <c r="F77" s="11">
        <f t="shared" si="0"/>
        <v>0</v>
      </c>
      <c r="G77" s="66" t="e">
        <f t="shared" si="1"/>
        <v>#DIV/0!</v>
      </c>
      <c r="H77" s="66" t="e">
        <f t="shared" si="2"/>
        <v>#DIV/0!</v>
      </c>
      <c r="I77" s="16"/>
    </row>
    <row r="78" spans="1:9" ht="12.75" customHeight="1" x14ac:dyDescent="0.2">
      <c r="A78" s="10" t="s">
        <v>180</v>
      </c>
      <c r="B78" s="10" t="s">
        <v>181</v>
      </c>
      <c r="C78" s="138">
        <v>0</v>
      </c>
      <c r="D78" s="11">
        <v>0</v>
      </c>
      <c r="E78" s="11">
        <v>0</v>
      </c>
      <c r="F78" s="11">
        <f t="shared" ref="F78:F79" si="6">D78-E78</f>
        <v>0</v>
      </c>
      <c r="G78" s="66" t="e">
        <f t="shared" ref="G78:G79" si="7">E78/C78*100</f>
        <v>#DIV/0!</v>
      </c>
      <c r="H78" s="66" t="e">
        <f t="shared" ref="H78:H79" si="8">E78/D78*100</f>
        <v>#DIV/0!</v>
      </c>
    </row>
    <row r="79" spans="1:9" ht="12.75" customHeight="1" x14ac:dyDescent="0.2">
      <c r="A79" s="10" t="s">
        <v>182</v>
      </c>
      <c r="B79" s="10" t="s">
        <v>181</v>
      </c>
      <c r="C79" s="138">
        <v>0</v>
      </c>
      <c r="D79" s="11">
        <v>0</v>
      </c>
      <c r="E79" s="11">
        <v>0</v>
      </c>
      <c r="F79" s="11">
        <f t="shared" si="6"/>
        <v>0</v>
      </c>
      <c r="G79" s="66" t="e">
        <f t="shared" si="7"/>
        <v>#DIV/0!</v>
      </c>
      <c r="H79" s="66" t="e">
        <f t="shared" si="8"/>
        <v>#DIV/0!</v>
      </c>
    </row>
    <row r="80" spans="1:9" x14ac:dyDescent="0.2">
      <c r="C80" s="139"/>
    </row>
    <row r="81" spans="3:3" x14ac:dyDescent="0.2">
      <c r="C81" s="139"/>
    </row>
  </sheetData>
  <mergeCells count="7">
    <mergeCell ref="A9:B9"/>
    <mergeCell ref="A8:H8"/>
    <mergeCell ref="A1:B2"/>
    <mergeCell ref="E2:E3"/>
    <mergeCell ref="F2:F3"/>
    <mergeCell ref="A3:B4"/>
    <mergeCell ref="A5:B5"/>
  </mergeCells>
  <pageMargins left="0" right="0" top="1.0416666666666666E-2" bottom="1.0416666666666666E-2" header="0" footer="0"/>
  <pageSetup paperSize="9" orientation="landscape" r:id="rId1"/>
  <headerFooter alignWithMargins="0"/>
  <ignoredErrors>
    <ignoredError sqref="A74:A79 A12:A72" numberStoredAsText="1"/>
    <ignoredError sqref="H11 E11 F74:F79 F11:F72" unlockedFormula="1"/>
    <ignoredError sqref="G11 D11" evalError="1" unlockedFormula="1"/>
    <ignoredError sqref="G74:H79 H16:H17 H51:H72 G12:G7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5"/>
  <sheetViews>
    <sheetView showGridLines="0" view="pageLayout" zoomScaleNormal="100" workbookViewId="0">
      <selection activeCell="A9" sqref="A9:H9"/>
    </sheetView>
  </sheetViews>
  <sheetFormatPr defaultRowHeight="12.75" x14ac:dyDescent="0.2"/>
  <cols>
    <col min="1" max="1" width="9.85546875" customWidth="1"/>
    <col min="2" max="2" width="67.42578125" customWidth="1"/>
    <col min="3" max="3" width="11.140625" style="128" customWidth="1"/>
    <col min="4" max="4" width="11" customWidth="1"/>
    <col min="5" max="5" width="14.42578125" customWidth="1"/>
    <col min="6" max="6" width="12.140625" bestFit="1" customWidth="1"/>
    <col min="7" max="8" width="9.140625" style="38"/>
  </cols>
  <sheetData>
    <row r="2" spans="1:8" x14ac:dyDescent="0.2">
      <c r="A2" s="165" t="s">
        <v>0</v>
      </c>
      <c r="B2" s="166"/>
    </row>
    <row r="3" spans="1:8" x14ac:dyDescent="0.2">
      <c r="A3" s="166"/>
      <c r="B3" s="166"/>
      <c r="E3" s="166"/>
      <c r="F3" s="166"/>
    </row>
    <row r="4" spans="1:8" x14ac:dyDescent="0.2">
      <c r="A4" s="165" t="s">
        <v>1</v>
      </c>
      <c r="B4" s="166"/>
      <c r="E4" s="166"/>
      <c r="F4" s="166"/>
    </row>
    <row r="5" spans="1:8" x14ac:dyDescent="0.2">
      <c r="A5" s="166"/>
      <c r="B5" s="166"/>
    </row>
    <row r="6" spans="1:8" ht="14.1" customHeight="1" x14ac:dyDescent="0.2">
      <c r="A6" s="165" t="s">
        <v>2</v>
      </c>
      <c r="B6" s="166"/>
    </row>
    <row r="7" spans="1:8" ht="11.1" customHeight="1" x14ac:dyDescent="0.2"/>
    <row r="8" spans="1:8" ht="18" customHeight="1" x14ac:dyDescent="0.2"/>
    <row r="9" spans="1:8" ht="30" customHeight="1" x14ac:dyDescent="0.2">
      <c r="A9" s="164" t="s">
        <v>215</v>
      </c>
      <c r="B9" s="164"/>
      <c r="C9" s="164"/>
      <c r="D9" s="164"/>
      <c r="E9" s="164"/>
      <c r="F9" s="164"/>
      <c r="G9" s="164"/>
      <c r="H9" s="164"/>
    </row>
    <row r="10" spans="1:8" ht="48" x14ac:dyDescent="0.2">
      <c r="A10" s="153" t="s">
        <v>3</v>
      </c>
      <c r="B10" s="154"/>
      <c r="C10" s="135" t="s">
        <v>201</v>
      </c>
      <c r="D10" s="35" t="s">
        <v>266</v>
      </c>
      <c r="E10" s="35" t="s">
        <v>4</v>
      </c>
      <c r="F10" s="35" t="s">
        <v>5</v>
      </c>
      <c r="G10" s="6" t="s">
        <v>236</v>
      </c>
      <c r="H10" s="6" t="s">
        <v>237</v>
      </c>
    </row>
    <row r="11" spans="1:8" ht="14.25" customHeight="1" x14ac:dyDescent="0.2">
      <c r="A11" s="5" t="s">
        <v>6</v>
      </c>
      <c r="B11" s="5" t="s">
        <v>7</v>
      </c>
      <c r="C11" s="135" t="s">
        <v>17</v>
      </c>
      <c r="D11" s="5" t="s">
        <v>8</v>
      </c>
      <c r="E11" s="5" t="s">
        <v>18</v>
      </c>
      <c r="F11" s="5" t="s">
        <v>19</v>
      </c>
      <c r="G11" s="17" t="s">
        <v>20</v>
      </c>
      <c r="H11" s="17" t="s">
        <v>21</v>
      </c>
    </row>
    <row r="12" spans="1:8" ht="13.5" customHeight="1" x14ac:dyDescent="0.2">
      <c r="A12" s="8"/>
      <c r="B12" s="8" t="s">
        <v>9</v>
      </c>
      <c r="C12" s="3">
        <f>C13+C16+C18+C20+C24</f>
        <v>625385.4800000001</v>
      </c>
      <c r="D12" s="3">
        <f>D13+D16+D18+D20+D24</f>
        <v>719330</v>
      </c>
      <c r="E12" s="3">
        <f>E13+E16+E18+E20+E24</f>
        <v>722210.61</v>
      </c>
      <c r="F12" s="3">
        <f>D12-E12</f>
        <v>-2880.609999999986</v>
      </c>
      <c r="G12" s="109">
        <f>E12/C12*100</f>
        <v>115.48247170689025</v>
      </c>
      <c r="H12" s="110">
        <f t="shared" ref="H12:H13" si="0">E12/D12*100</f>
        <v>100.40045737005268</v>
      </c>
    </row>
    <row r="13" spans="1:8" x14ac:dyDescent="0.2">
      <c r="A13" s="40" t="s">
        <v>224</v>
      </c>
      <c r="B13" s="40" t="s">
        <v>184</v>
      </c>
      <c r="C13" s="43">
        <v>151308.76</v>
      </c>
      <c r="D13" s="43">
        <v>138930</v>
      </c>
      <c r="E13" s="43">
        <v>138807.35999999999</v>
      </c>
      <c r="F13" s="43">
        <f>D13-E13</f>
        <v>122.64000000001397</v>
      </c>
      <c r="G13" s="111">
        <f>E13/C13*100</f>
        <v>91.737821392495704</v>
      </c>
      <c r="H13" s="112">
        <f t="shared" si="0"/>
        <v>99.911725329302513</v>
      </c>
    </row>
    <row r="14" spans="1:8" x14ac:dyDescent="0.2">
      <c r="A14" s="40" t="s">
        <v>183</v>
      </c>
      <c r="B14" s="40" t="s">
        <v>184</v>
      </c>
      <c r="C14" s="43">
        <v>51928.5</v>
      </c>
      <c r="D14" s="43">
        <v>44900</v>
      </c>
      <c r="E14" s="43">
        <v>35794.01</v>
      </c>
      <c r="F14" s="43">
        <f t="shared" ref="F14:F25" si="1">D14-E14</f>
        <v>9105.989999999998</v>
      </c>
      <c r="G14" s="111">
        <f t="shared" ref="G14:G25" si="2">E14/C14*100</f>
        <v>68.929412557651389</v>
      </c>
      <c r="H14" s="112">
        <f t="shared" ref="H14:H25" si="3">E14/D14*100</f>
        <v>79.719398663697106</v>
      </c>
    </row>
    <row r="15" spans="1:8" ht="12.75" customHeight="1" x14ac:dyDescent="0.2">
      <c r="A15" s="40" t="s">
        <v>185</v>
      </c>
      <c r="B15" s="40" t="s">
        <v>186</v>
      </c>
      <c r="C15" s="43">
        <v>99380.26</v>
      </c>
      <c r="D15" s="43">
        <v>94030</v>
      </c>
      <c r="E15" s="43">
        <v>103013.35</v>
      </c>
      <c r="F15" s="43">
        <f t="shared" si="1"/>
        <v>-8983.3500000000058</v>
      </c>
      <c r="G15" s="111">
        <f t="shared" si="2"/>
        <v>103.65574612101037</v>
      </c>
      <c r="H15" s="112">
        <f t="shared" si="3"/>
        <v>109.55370626395833</v>
      </c>
    </row>
    <row r="16" spans="1:8" s="34" customFormat="1" ht="12.75" customHeight="1" x14ac:dyDescent="0.2">
      <c r="A16" s="40" t="s">
        <v>227</v>
      </c>
      <c r="B16" s="40" t="s">
        <v>188</v>
      </c>
      <c r="C16" s="43">
        <v>17925</v>
      </c>
      <c r="D16" s="43">
        <v>21100</v>
      </c>
      <c r="E16" s="43">
        <v>21167.98</v>
      </c>
      <c r="F16" s="43">
        <f t="shared" si="1"/>
        <v>-67.979999999999563</v>
      </c>
      <c r="G16" s="111">
        <f t="shared" ref="G16:G19" si="4">E16/C16*100</f>
        <v>118.09193863319388</v>
      </c>
      <c r="H16" s="112">
        <f t="shared" ref="H16:H19" si="5">E16/D16*100</f>
        <v>100.32218009478673</v>
      </c>
    </row>
    <row r="17" spans="1:8" s="34" customFormat="1" ht="12.75" customHeight="1" x14ac:dyDescent="0.2">
      <c r="A17" s="40" t="s">
        <v>187</v>
      </c>
      <c r="B17" s="40" t="s">
        <v>188</v>
      </c>
      <c r="C17" s="43">
        <v>17925</v>
      </c>
      <c r="D17" s="43">
        <v>21100</v>
      </c>
      <c r="E17" s="43">
        <v>21167.98</v>
      </c>
      <c r="F17" s="43">
        <f t="shared" si="1"/>
        <v>-67.979999999999563</v>
      </c>
      <c r="G17" s="111">
        <f t="shared" si="4"/>
        <v>118.09193863319388</v>
      </c>
      <c r="H17" s="112">
        <f t="shared" si="5"/>
        <v>100.32218009478673</v>
      </c>
    </row>
    <row r="18" spans="1:8" ht="12.75" customHeight="1" x14ac:dyDescent="0.2">
      <c r="A18" s="40" t="s">
        <v>228</v>
      </c>
      <c r="B18" s="40" t="s">
        <v>229</v>
      </c>
      <c r="C18" s="43">
        <v>88285.49</v>
      </c>
      <c r="D18" s="43">
        <v>86500</v>
      </c>
      <c r="E18" s="43">
        <v>90001.61</v>
      </c>
      <c r="F18" s="43">
        <f t="shared" si="1"/>
        <v>-3501.6100000000006</v>
      </c>
      <c r="G18" s="111">
        <f t="shared" si="4"/>
        <v>101.9438301809278</v>
      </c>
      <c r="H18" s="112">
        <f t="shared" si="5"/>
        <v>104.04810404624278</v>
      </c>
    </row>
    <row r="19" spans="1:8" ht="12.75" customHeight="1" x14ac:dyDescent="0.2">
      <c r="A19" s="40" t="s">
        <v>189</v>
      </c>
      <c r="B19" s="40" t="s">
        <v>190</v>
      </c>
      <c r="C19" s="43">
        <v>88285.49</v>
      </c>
      <c r="D19" s="43">
        <v>86500</v>
      </c>
      <c r="E19" s="43">
        <v>90001.61</v>
      </c>
      <c r="F19" s="43">
        <f t="shared" si="1"/>
        <v>-3501.6100000000006</v>
      </c>
      <c r="G19" s="111">
        <f t="shared" si="4"/>
        <v>101.9438301809278</v>
      </c>
      <c r="H19" s="112">
        <f t="shared" si="5"/>
        <v>104.04810404624278</v>
      </c>
    </row>
    <row r="20" spans="1:8" x14ac:dyDescent="0.2">
      <c r="A20" s="40" t="s">
        <v>230</v>
      </c>
      <c r="B20" s="40" t="s">
        <v>231</v>
      </c>
      <c r="C20" s="43">
        <v>367579.55</v>
      </c>
      <c r="D20" s="43">
        <v>472700</v>
      </c>
      <c r="E20" s="43">
        <v>472202.66</v>
      </c>
      <c r="F20" s="43">
        <f t="shared" si="1"/>
        <v>497.34000000002561</v>
      </c>
      <c r="G20" s="111">
        <f t="shared" si="2"/>
        <v>128.46271235709386</v>
      </c>
      <c r="H20" s="112">
        <f t="shared" si="3"/>
        <v>99.89478739158028</v>
      </c>
    </row>
    <row r="21" spans="1:8" x14ac:dyDescent="0.2">
      <c r="A21" s="41" t="s">
        <v>191</v>
      </c>
      <c r="B21" s="41" t="s">
        <v>192</v>
      </c>
      <c r="C21" s="43">
        <v>367081.63</v>
      </c>
      <c r="D21" s="44">
        <v>460900</v>
      </c>
      <c r="E21" s="43">
        <v>460536.17</v>
      </c>
      <c r="F21" s="43">
        <f t="shared" si="1"/>
        <v>363.8300000000163</v>
      </c>
      <c r="G21" s="111">
        <f t="shared" si="2"/>
        <v>125.45878964305568</v>
      </c>
      <c r="H21" s="112">
        <f t="shared" si="3"/>
        <v>99.921060967671934</v>
      </c>
    </row>
    <row r="22" spans="1:8" x14ac:dyDescent="0.2">
      <c r="A22" s="41" t="s">
        <v>244</v>
      </c>
      <c r="B22" s="41" t="s">
        <v>245</v>
      </c>
      <c r="C22" s="44">
        <v>0</v>
      </c>
      <c r="D22" s="44">
        <v>11200</v>
      </c>
      <c r="E22" s="44">
        <v>11227.5</v>
      </c>
      <c r="F22" s="43">
        <f t="shared" si="1"/>
        <v>-27.5</v>
      </c>
      <c r="G22" s="111" t="e">
        <f t="shared" si="2"/>
        <v>#DIV/0!</v>
      </c>
      <c r="H22" s="112">
        <f t="shared" si="3"/>
        <v>100.24553571428572</v>
      </c>
    </row>
    <row r="23" spans="1:8" x14ac:dyDescent="0.2">
      <c r="A23" s="42" t="s">
        <v>193</v>
      </c>
      <c r="B23" s="42" t="s">
        <v>194</v>
      </c>
      <c r="C23" s="140">
        <v>497.92</v>
      </c>
      <c r="D23" s="45">
        <v>600</v>
      </c>
      <c r="E23" s="45">
        <v>438.99</v>
      </c>
      <c r="F23" s="43">
        <f t="shared" si="1"/>
        <v>161.01</v>
      </c>
      <c r="G23" s="111">
        <f t="shared" si="2"/>
        <v>88.164765424164528</v>
      </c>
      <c r="H23" s="112">
        <f t="shared" si="3"/>
        <v>73.165000000000006</v>
      </c>
    </row>
    <row r="24" spans="1:8" x14ac:dyDescent="0.2">
      <c r="A24" s="42" t="s">
        <v>232</v>
      </c>
      <c r="B24" s="42" t="s">
        <v>196</v>
      </c>
      <c r="C24" s="141">
        <v>286.68</v>
      </c>
      <c r="D24" s="45">
        <v>100</v>
      </c>
      <c r="E24" s="45">
        <v>31</v>
      </c>
      <c r="F24" s="43">
        <f t="shared" si="1"/>
        <v>69</v>
      </c>
      <c r="G24" s="111">
        <f t="shared" si="2"/>
        <v>10.813450537184318</v>
      </c>
      <c r="H24" s="112">
        <f t="shared" si="3"/>
        <v>31</v>
      </c>
    </row>
    <row r="25" spans="1:8" x14ac:dyDescent="0.2">
      <c r="A25" s="42" t="s">
        <v>195</v>
      </c>
      <c r="B25" s="42" t="s">
        <v>196</v>
      </c>
      <c r="C25" s="141">
        <v>286.68</v>
      </c>
      <c r="D25" s="45">
        <v>100</v>
      </c>
      <c r="E25" s="45">
        <v>31</v>
      </c>
      <c r="F25" s="43">
        <f t="shared" si="1"/>
        <v>69</v>
      </c>
      <c r="G25" s="111">
        <f t="shared" si="2"/>
        <v>10.813450537184318</v>
      </c>
      <c r="H25" s="112">
        <f t="shared" si="3"/>
        <v>31</v>
      </c>
    </row>
  </sheetData>
  <mergeCells count="7">
    <mergeCell ref="A10:B10"/>
    <mergeCell ref="A9:H9"/>
    <mergeCell ref="A2:B3"/>
    <mergeCell ref="E3:E4"/>
    <mergeCell ref="F3:F4"/>
    <mergeCell ref="A4:B5"/>
    <mergeCell ref="A6:B6"/>
  </mergeCells>
  <pageMargins left="0" right="0" top="0" bottom="1.0416666666666666E-2" header="0" footer="0"/>
  <pageSetup paperSize="9" orientation="landscape" r:id="rId1"/>
  <headerFooter alignWithMargins="0"/>
  <ignoredErrors>
    <ignoredError sqref="G12 G17:G21 G23:G25 E12 F12:F25 C12:D12" unlockedFormula="1"/>
    <ignoredError sqref="H13:H21 H22 H23:H25" evalError="1"/>
    <ignoredError sqref="G13:G16 G22 H12" evalError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0B88-826A-4A1A-89CB-EA97C486ECFB}">
  <dimension ref="A1:H26"/>
  <sheetViews>
    <sheetView view="pageLayout" zoomScaleNormal="100" workbookViewId="0">
      <selection activeCell="A9" sqref="A9:H9"/>
    </sheetView>
  </sheetViews>
  <sheetFormatPr defaultRowHeight="12.75" x14ac:dyDescent="0.2"/>
  <cols>
    <col min="1" max="1" width="8.140625" style="16" bestFit="1" customWidth="1"/>
    <col min="2" max="2" width="37.7109375" style="16" customWidth="1"/>
    <col min="3" max="3" width="16.7109375" style="129" bestFit="1" customWidth="1"/>
    <col min="4" max="4" width="11.42578125" style="16" bestFit="1" customWidth="1"/>
    <col min="5" max="5" width="15.7109375" style="16" bestFit="1" customWidth="1"/>
    <col min="6" max="6" width="17.140625" style="16" bestFit="1" customWidth="1"/>
    <col min="7" max="7" width="20.7109375" style="51" bestFit="1" customWidth="1"/>
    <col min="8" max="8" width="16.5703125" style="51" bestFit="1" customWidth="1"/>
  </cols>
  <sheetData>
    <row r="1" spans="1:8" s="34" customFormat="1" x14ac:dyDescent="0.2">
      <c r="C1" s="128"/>
    </row>
    <row r="2" spans="1:8" s="34" customFormat="1" x14ac:dyDescent="0.2">
      <c r="A2" s="165" t="s">
        <v>0</v>
      </c>
      <c r="B2" s="166"/>
      <c r="C2" s="128"/>
    </row>
    <row r="3" spans="1:8" s="34" customFormat="1" x14ac:dyDescent="0.2">
      <c r="A3" s="166"/>
      <c r="B3" s="166"/>
      <c r="C3" s="128"/>
      <c r="E3" s="166"/>
      <c r="F3" s="166"/>
    </row>
    <row r="4" spans="1:8" s="34" customFormat="1" x14ac:dyDescent="0.2">
      <c r="A4" s="165" t="s">
        <v>1</v>
      </c>
      <c r="B4" s="166"/>
      <c r="C4" s="128"/>
      <c r="E4" s="166"/>
      <c r="F4" s="166"/>
    </row>
    <row r="5" spans="1:8" s="34" customFormat="1" x14ac:dyDescent="0.2">
      <c r="A5" s="166"/>
      <c r="B5" s="166"/>
      <c r="C5" s="128"/>
    </row>
    <row r="6" spans="1:8" s="34" customFormat="1" ht="14.1" customHeight="1" x14ac:dyDescent="0.2">
      <c r="A6" s="165" t="s">
        <v>2</v>
      </c>
      <c r="B6" s="166"/>
      <c r="C6" s="128"/>
    </row>
    <row r="7" spans="1:8" s="34" customFormat="1" ht="14.1" customHeight="1" x14ac:dyDescent="0.2">
      <c r="A7" s="33"/>
      <c r="C7" s="128"/>
    </row>
    <row r="8" spans="1:8" s="34" customFormat="1" ht="14.1" customHeight="1" x14ac:dyDescent="0.2">
      <c r="A8" s="33"/>
      <c r="C8" s="128"/>
    </row>
    <row r="9" spans="1:8" ht="30" customHeight="1" x14ac:dyDescent="0.2">
      <c r="A9" s="164" t="s">
        <v>216</v>
      </c>
      <c r="B9" s="164"/>
      <c r="C9" s="164"/>
      <c r="D9" s="164"/>
      <c r="E9" s="164"/>
      <c r="F9" s="164"/>
      <c r="G9" s="164"/>
      <c r="H9" s="164"/>
    </row>
    <row r="10" spans="1:8" ht="48" x14ac:dyDescent="0.2">
      <c r="A10" s="153" t="s">
        <v>3</v>
      </c>
      <c r="B10" s="154"/>
      <c r="C10" s="135" t="s">
        <v>201</v>
      </c>
      <c r="D10" s="35" t="s">
        <v>266</v>
      </c>
      <c r="E10" s="35" t="s">
        <v>4</v>
      </c>
      <c r="F10" s="35" t="s">
        <v>5</v>
      </c>
      <c r="G10" s="6" t="s">
        <v>236</v>
      </c>
      <c r="H10" s="6" t="s">
        <v>237</v>
      </c>
    </row>
    <row r="11" spans="1:8" x14ac:dyDescent="0.2">
      <c r="A11" s="36" t="s">
        <v>6</v>
      </c>
      <c r="B11" s="36" t="s">
        <v>7</v>
      </c>
      <c r="C11" s="142" t="s">
        <v>17</v>
      </c>
      <c r="D11" s="36" t="s">
        <v>8</v>
      </c>
      <c r="E11" s="36" t="s">
        <v>18</v>
      </c>
      <c r="F11" s="36" t="s">
        <v>19</v>
      </c>
      <c r="G11" s="20" t="s">
        <v>20</v>
      </c>
      <c r="H11" s="20" t="s">
        <v>21</v>
      </c>
    </row>
    <row r="12" spans="1:8" x14ac:dyDescent="0.2">
      <c r="A12" s="49"/>
      <c r="B12" s="49" t="s">
        <v>12</v>
      </c>
      <c r="C12" s="143">
        <f>SUM(C13+C16+C18+C20+C24)</f>
        <v>565743.33000000007</v>
      </c>
      <c r="D12" s="50">
        <f>SUM(D13+D16+D18+D20+D24)</f>
        <v>719330</v>
      </c>
      <c r="E12" s="50">
        <f>SUM(E13+E16+E18+E20+E24)</f>
        <v>715456.82000000007</v>
      </c>
      <c r="F12" s="72">
        <f>D12-E12</f>
        <v>3873.1799999999348</v>
      </c>
      <c r="G12" s="52">
        <f>E12/C12*100</f>
        <v>126.46314716604789</v>
      </c>
      <c r="H12" s="52">
        <f t="shared" ref="H12" si="0">E12/D12*100</f>
        <v>99.461557282471205</v>
      </c>
    </row>
    <row r="13" spans="1:8" x14ac:dyDescent="0.2">
      <c r="A13" s="48" t="s">
        <v>224</v>
      </c>
      <c r="B13" s="48" t="s">
        <v>184</v>
      </c>
      <c r="C13" s="144">
        <v>114448.55</v>
      </c>
      <c r="D13" s="55">
        <v>138930</v>
      </c>
      <c r="E13" s="55">
        <v>130101.88</v>
      </c>
      <c r="F13" s="56">
        <f>D13-E13</f>
        <v>8828.1199999999953</v>
      </c>
      <c r="G13" s="71">
        <f>E13/C13*100</f>
        <v>113.67717633818866</v>
      </c>
      <c r="H13" s="71">
        <f>E13/D13*100</f>
        <v>93.645634492190311</v>
      </c>
    </row>
    <row r="14" spans="1:8" x14ac:dyDescent="0.2">
      <c r="A14" s="48" t="s">
        <v>183</v>
      </c>
      <c r="B14" s="48" t="s">
        <v>184</v>
      </c>
      <c r="C14" s="144">
        <v>9658.9</v>
      </c>
      <c r="D14" s="55">
        <v>44900</v>
      </c>
      <c r="E14" s="55">
        <v>21743.88</v>
      </c>
      <c r="F14" s="56">
        <f t="shared" ref="F14:F25" si="1">D14-E14</f>
        <v>23156.12</v>
      </c>
      <c r="G14" s="71">
        <f t="shared" ref="G14:G25" si="2">E14/C14*100</f>
        <v>225.11755997059711</v>
      </c>
      <c r="H14" s="71">
        <f t="shared" ref="H14:H25" si="3">E14/D14*100</f>
        <v>48.427349665924282</v>
      </c>
    </row>
    <row r="15" spans="1:8" x14ac:dyDescent="0.2">
      <c r="A15" s="47" t="s">
        <v>185</v>
      </c>
      <c r="B15" s="47" t="s">
        <v>186</v>
      </c>
      <c r="C15" s="145">
        <v>104789.65</v>
      </c>
      <c r="D15" s="55">
        <v>94030</v>
      </c>
      <c r="E15" s="57">
        <v>108358</v>
      </c>
      <c r="F15" s="56">
        <f t="shared" si="1"/>
        <v>-14328</v>
      </c>
      <c r="G15" s="71">
        <f t="shared" si="2"/>
        <v>103.40525042310954</v>
      </c>
      <c r="H15" s="71">
        <f t="shared" si="3"/>
        <v>115.23769009890461</v>
      </c>
    </row>
    <row r="16" spans="1:8" x14ac:dyDescent="0.2">
      <c r="A16" s="46" t="s">
        <v>227</v>
      </c>
      <c r="B16" s="46" t="s">
        <v>188</v>
      </c>
      <c r="C16" s="145">
        <v>5252.19</v>
      </c>
      <c r="D16" s="57">
        <v>21100</v>
      </c>
      <c r="E16" s="57">
        <v>22372.639999999999</v>
      </c>
      <c r="F16" s="56">
        <f t="shared" si="1"/>
        <v>-1272.6399999999994</v>
      </c>
      <c r="G16" s="71">
        <f t="shared" si="2"/>
        <v>425.96783437004382</v>
      </c>
      <c r="H16" s="71">
        <f t="shared" si="3"/>
        <v>106.03146919431279</v>
      </c>
    </row>
    <row r="17" spans="1:8" x14ac:dyDescent="0.2">
      <c r="A17" s="46" t="s">
        <v>187</v>
      </c>
      <c r="B17" s="46" t="s">
        <v>188</v>
      </c>
      <c r="C17" s="145">
        <v>5252.19</v>
      </c>
      <c r="D17" s="57">
        <v>21100</v>
      </c>
      <c r="E17" s="57">
        <v>22372.639999999999</v>
      </c>
      <c r="F17" s="56">
        <f t="shared" si="1"/>
        <v>-1272.6399999999994</v>
      </c>
      <c r="G17" s="71">
        <f t="shared" si="2"/>
        <v>425.96783437004382</v>
      </c>
      <c r="H17" s="71">
        <f t="shared" si="3"/>
        <v>106.03146919431279</v>
      </c>
    </row>
    <row r="18" spans="1:8" x14ac:dyDescent="0.2">
      <c r="A18" s="46" t="s">
        <v>228</v>
      </c>
      <c r="B18" s="46" t="s">
        <v>229</v>
      </c>
      <c r="C18" s="145">
        <v>79492.160000000003</v>
      </c>
      <c r="D18" s="57">
        <v>86500</v>
      </c>
      <c r="E18" s="57">
        <v>90770.75</v>
      </c>
      <c r="F18" s="56">
        <f t="shared" si="1"/>
        <v>-4270.75</v>
      </c>
      <c r="G18" s="71">
        <f t="shared" si="2"/>
        <v>114.18830485924649</v>
      </c>
      <c r="H18" s="71">
        <f t="shared" si="3"/>
        <v>104.93728323699423</v>
      </c>
    </row>
    <row r="19" spans="1:8" x14ac:dyDescent="0.2">
      <c r="A19" s="46" t="s">
        <v>189</v>
      </c>
      <c r="B19" s="46" t="s">
        <v>190</v>
      </c>
      <c r="C19" s="145">
        <v>79492.160000000003</v>
      </c>
      <c r="D19" s="57">
        <v>86500</v>
      </c>
      <c r="E19" s="57">
        <v>90770.75</v>
      </c>
      <c r="F19" s="56">
        <f t="shared" si="1"/>
        <v>-4270.75</v>
      </c>
      <c r="G19" s="71">
        <f t="shared" si="2"/>
        <v>114.18830485924649</v>
      </c>
      <c r="H19" s="71">
        <f t="shared" si="3"/>
        <v>104.93728323699423</v>
      </c>
    </row>
    <row r="20" spans="1:8" x14ac:dyDescent="0.2">
      <c r="A20" s="47" t="s">
        <v>230</v>
      </c>
      <c r="B20" s="47" t="s">
        <v>231</v>
      </c>
      <c r="C20" s="146">
        <v>366263.75</v>
      </c>
      <c r="D20" s="57">
        <v>472700</v>
      </c>
      <c r="E20" s="58">
        <v>472211.55</v>
      </c>
      <c r="F20" s="56">
        <f t="shared" si="1"/>
        <v>488.45000000001164</v>
      </c>
      <c r="G20" s="71">
        <f t="shared" si="2"/>
        <v>128.92664097934889</v>
      </c>
      <c r="H20" s="71">
        <f t="shared" si="3"/>
        <v>99.896668077004435</v>
      </c>
    </row>
    <row r="21" spans="1:8" x14ac:dyDescent="0.2">
      <c r="A21" s="47" t="s">
        <v>191</v>
      </c>
      <c r="B21" s="47" t="s">
        <v>192</v>
      </c>
      <c r="C21" s="146">
        <v>365885.76</v>
      </c>
      <c r="D21" s="58">
        <v>460900</v>
      </c>
      <c r="E21" s="58">
        <v>460536.17</v>
      </c>
      <c r="F21" s="56">
        <f t="shared" si="1"/>
        <v>363.8300000000163</v>
      </c>
      <c r="G21" s="71">
        <f t="shared" si="2"/>
        <v>125.86884223097394</v>
      </c>
      <c r="H21" s="71">
        <f t="shared" si="3"/>
        <v>99.921060967671934</v>
      </c>
    </row>
    <row r="22" spans="1:8" x14ac:dyDescent="0.2">
      <c r="A22" s="47" t="s">
        <v>244</v>
      </c>
      <c r="B22" s="47" t="s">
        <v>245</v>
      </c>
      <c r="C22" s="146">
        <v>0</v>
      </c>
      <c r="D22" s="58">
        <v>11200</v>
      </c>
      <c r="E22" s="58">
        <v>11227.5</v>
      </c>
      <c r="F22" s="56">
        <f t="shared" si="1"/>
        <v>-27.5</v>
      </c>
      <c r="G22" s="71" t="e">
        <f t="shared" si="2"/>
        <v>#DIV/0!</v>
      </c>
      <c r="H22" s="71">
        <f t="shared" si="3"/>
        <v>100.24553571428572</v>
      </c>
    </row>
    <row r="23" spans="1:8" x14ac:dyDescent="0.2">
      <c r="A23" s="48" t="s">
        <v>193</v>
      </c>
      <c r="B23" s="48" t="s">
        <v>194</v>
      </c>
      <c r="C23" s="144">
        <v>377.99</v>
      </c>
      <c r="D23" s="58">
        <v>600</v>
      </c>
      <c r="E23" s="55">
        <v>447.88</v>
      </c>
      <c r="F23" s="56">
        <f t="shared" si="1"/>
        <v>152.12</v>
      </c>
      <c r="G23" s="71">
        <f t="shared" si="2"/>
        <v>118.48990714040053</v>
      </c>
      <c r="H23" s="71">
        <f t="shared" si="3"/>
        <v>74.646666666666661</v>
      </c>
    </row>
    <row r="24" spans="1:8" x14ac:dyDescent="0.2">
      <c r="A24" s="48" t="s">
        <v>232</v>
      </c>
      <c r="B24" s="48" t="s">
        <v>196</v>
      </c>
      <c r="C24" s="144">
        <v>286.68</v>
      </c>
      <c r="D24" s="55">
        <v>100</v>
      </c>
      <c r="E24" s="55">
        <v>0</v>
      </c>
      <c r="F24" s="56">
        <f t="shared" si="1"/>
        <v>100</v>
      </c>
      <c r="G24" s="71">
        <f t="shared" si="2"/>
        <v>0</v>
      </c>
      <c r="H24" s="71">
        <f t="shared" si="3"/>
        <v>0</v>
      </c>
    </row>
    <row r="25" spans="1:8" x14ac:dyDescent="0.2">
      <c r="A25" s="48" t="s">
        <v>195</v>
      </c>
      <c r="B25" s="48" t="s">
        <v>196</v>
      </c>
      <c r="C25" s="144">
        <v>286.68</v>
      </c>
      <c r="D25" s="55">
        <v>100</v>
      </c>
      <c r="E25" s="55">
        <v>0</v>
      </c>
      <c r="F25" s="56">
        <f t="shared" si="1"/>
        <v>100</v>
      </c>
      <c r="G25" s="71">
        <f t="shared" si="2"/>
        <v>0</v>
      </c>
      <c r="H25" s="71">
        <f t="shared" si="3"/>
        <v>0</v>
      </c>
    </row>
    <row r="26" spans="1:8" x14ac:dyDescent="0.2">
      <c r="D26" s="116"/>
    </row>
  </sheetData>
  <mergeCells count="7">
    <mergeCell ref="A9:H9"/>
    <mergeCell ref="A10:B10"/>
    <mergeCell ref="A2:B3"/>
    <mergeCell ref="E3:E4"/>
    <mergeCell ref="F3:F4"/>
    <mergeCell ref="A4:B5"/>
    <mergeCell ref="A6:B6"/>
  </mergeCells>
  <pageMargins left="1.0416666666666666E-2" right="1.0416666666666666E-2" top="1.0416666666666666E-2" bottom="1.0416666666666666E-2" header="0.3" footer="0.3"/>
  <pageSetup paperSize="9" orientation="landscape" verticalDpi="0" r:id="rId1"/>
  <ignoredErrors>
    <ignoredError sqref="G13:G14 G15:G21 G22:H22 G23:G25" evalError="1"/>
    <ignoredError sqref="H12 D12:F12 C12" unlockedFormula="1"/>
    <ignoredError sqref="G12" evalError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showGridLines="0" showWhiteSpace="0" view="pageLayout" zoomScaleNormal="100" workbookViewId="0">
      <selection activeCell="A9" sqref="A9:H9"/>
    </sheetView>
  </sheetViews>
  <sheetFormatPr defaultRowHeight="12.75" x14ac:dyDescent="0.2"/>
  <cols>
    <col min="1" max="1" width="11.5703125" style="18" customWidth="1"/>
    <col min="2" max="2" width="52.140625" style="18" customWidth="1"/>
    <col min="3" max="3" width="13.5703125" style="130" customWidth="1"/>
    <col min="4" max="6" width="13.5703125" style="21" customWidth="1"/>
    <col min="7" max="7" width="15" style="21" customWidth="1"/>
    <col min="8" max="8" width="13.85546875" style="21" customWidth="1"/>
    <col min="9" max="13" width="18.140625" style="18" customWidth="1"/>
    <col min="14" max="16384" width="9.140625" style="18"/>
  </cols>
  <sheetData>
    <row r="1" spans="1:8" ht="7.9" customHeight="1" x14ac:dyDescent="0.2"/>
    <row r="2" spans="1:8" x14ac:dyDescent="0.2">
      <c r="A2" s="167" t="s">
        <v>0</v>
      </c>
      <c r="B2" s="168"/>
    </row>
    <row r="3" spans="1:8" x14ac:dyDescent="0.2">
      <c r="A3" s="168"/>
      <c r="B3" s="168"/>
      <c r="F3" s="169"/>
      <c r="G3" s="169"/>
    </row>
    <row r="4" spans="1:8" x14ac:dyDescent="0.2">
      <c r="A4" s="167" t="s">
        <v>1</v>
      </c>
      <c r="B4" s="168"/>
      <c r="F4" s="169"/>
      <c r="G4" s="169"/>
    </row>
    <row r="5" spans="1:8" x14ac:dyDescent="0.2">
      <c r="A5" s="168"/>
      <c r="B5" s="168"/>
    </row>
    <row r="6" spans="1:8" ht="14.1" customHeight="1" x14ac:dyDescent="0.2">
      <c r="A6" s="167" t="s">
        <v>2</v>
      </c>
      <c r="B6" s="168"/>
    </row>
    <row r="7" spans="1:8" ht="11.1" customHeight="1" x14ac:dyDescent="0.2"/>
    <row r="8" spans="1:8" ht="18" customHeight="1" x14ac:dyDescent="0.2">
      <c r="C8" s="169"/>
      <c r="D8" s="169"/>
      <c r="E8" s="169"/>
    </row>
    <row r="9" spans="1:8" ht="30" customHeight="1" x14ac:dyDescent="0.2">
      <c r="A9" s="164" t="s">
        <v>217</v>
      </c>
      <c r="B9" s="164"/>
      <c r="C9" s="164"/>
      <c r="D9" s="164"/>
      <c r="E9" s="164"/>
      <c r="F9" s="164"/>
      <c r="G9" s="164"/>
      <c r="H9" s="164"/>
    </row>
    <row r="10" spans="1:8" ht="36" x14ac:dyDescent="0.2">
      <c r="A10" s="153" t="s">
        <v>3</v>
      </c>
      <c r="B10" s="154"/>
      <c r="C10" s="136" t="s">
        <v>201</v>
      </c>
      <c r="D10" s="35" t="s">
        <v>266</v>
      </c>
      <c r="E10" s="35" t="s">
        <v>4</v>
      </c>
      <c r="F10" s="35" t="s">
        <v>5</v>
      </c>
      <c r="G10" s="6" t="s">
        <v>236</v>
      </c>
      <c r="H10" s="6" t="s">
        <v>237</v>
      </c>
    </row>
    <row r="11" spans="1:8" x14ac:dyDescent="0.2">
      <c r="A11" s="19" t="s">
        <v>6</v>
      </c>
      <c r="B11" s="19" t="s">
        <v>7</v>
      </c>
      <c r="C11" s="148" t="s">
        <v>17</v>
      </c>
      <c r="D11" s="19" t="s">
        <v>8</v>
      </c>
      <c r="E11" s="19" t="s">
        <v>18</v>
      </c>
      <c r="F11" s="19" t="s">
        <v>19</v>
      </c>
      <c r="G11" s="22" t="s">
        <v>20</v>
      </c>
      <c r="H11" s="22" t="s">
        <v>21</v>
      </c>
    </row>
    <row r="12" spans="1:8" ht="12.75" customHeight="1" x14ac:dyDescent="0.2">
      <c r="A12" s="25"/>
      <c r="B12" s="25" t="s">
        <v>12</v>
      </c>
      <c r="C12" s="147">
        <v>565743.33000000007</v>
      </c>
      <c r="D12" s="26">
        <f>D13</f>
        <v>719330</v>
      </c>
      <c r="E12" s="26">
        <f>E13</f>
        <v>715456.82000000007</v>
      </c>
      <c r="F12" s="26">
        <f>D12-E12</f>
        <v>3873.1799999999348</v>
      </c>
      <c r="G12" s="26">
        <f t="shared" ref="G12:G14" si="0">E12/C12*100</f>
        <v>126.46314716604789</v>
      </c>
      <c r="H12" s="26">
        <f t="shared" ref="H12:H14" si="1">E12/D12*100</f>
        <v>99.461557282471205</v>
      </c>
    </row>
    <row r="13" spans="1:8" x14ac:dyDescent="0.2">
      <c r="A13" s="29" t="s">
        <v>197</v>
      </c>
      <c r="B13" s="29" t="s">
        <v>198</v>
      </c>
      <c r="C13" s="149">
        <v>565743.33000000007</v>
      </c>
      <c r="D13" s="30">
        <v>719330</v>
      </c>
      <c r="E13" s="30">
        <v>715456.82000000007</v>
      </c>
      <c r="F13" s="30">
        <f>D13-E13</f>
        <v>3873.1799999999348</v>
      </c>
      <c r="G13" s="30">
        <f t="shared" si="0"/>
        <v>126.46314716604789</v>
      </c>
      <c r="H13" s="30">
        <f t="shared" si="1"/>
        <v>99.461557282471205</v>
      </c>
    </row>
    <row r="14" spans="1:8" ht="12.75" customHeight="1" x14ac:dyDescent="0.2">
      <c r="A14" s="27" t="s">
        <v>199</v>
      </c>
      <c r="B14" s="27" t="s">
        <v>200</v>
      </c>
      <c r="C14" s="150">
        <v>565743.33000000007</v>
      </c>
      <c r="D14" s="28">
        <v>719330</v>
      </c>
      <c r="E14" s="28">
        <v>715456.82000000007</v>
      </c>
      <c r="F14" s="28">
        <f>D14-E14</f>
        <v>3873.1799999999348</v>
      </c>
      <c r="G14" s="28">
        <f t="shared" si="0"/>
        <v>126.46314716604789</v>
      </c>
      <c r="H14" s="28">
        <f t="shared" si="1"/>
        <v>99.461557282471205</v>
      </c>
    </row>
  </sheetData>
  <mergeCells count="8">
    <mergeCell ref="A10:B10"/>
    <mergeCell ref="A2:B3"/>
    <mergeCell ref="F3:F4"/>
    <mergeCell ref="G3:G4"/>
    <mergeCell ref="A4:B5"/>
    <mergeCell ref="A6:B6"/>
    <mergeCell ref="C8:E8"/>
    <mergeCell ref="A9:H9"/>
  </mergeCells>
  <pageMargins left="0" right="0" top="0" bottom="0.39375000000000004" header="0" footer="0"/>
  <pageSetup paperSize="9" orientation="landscape" verticalDpi="0" r:id="rId1"/>
  <headerFooter alignWithMargins="0"/>
  <ignoredErrors>
    <ignoredError sqref="H12:H14 F12:F14 D12:E12" unlockedFormula="1"/>
    <ignoredError sqref="G12:G14" evalError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EED7-E722-4F4C-B95D-B7499BB224D9}">
  <dimension ref="A1:J197"/>
  <sheetViews>
    <sheetView showGridLines="0" showWhiteSpace="0" view="pageLayout" zoomScaleNormal="100" workbookViewId="0">
      <selection activeCell="A9" sqref="A9:F9"/>
    </sheetView>
  </sheetViews>
  <sheetFormatPr defaultRowHeight="12.75" x14ac:dyDescent="0.2"/>
  <cols>
    <col min="1" max="1" width="11.28515625" style="24" customWidth="1"/>
    <col min="2" max="2" width="53" style="31" bestFit="1" customWidth="1"/>
    <col min="3" max="4" width="16.140625" style="54" customWidth="1"/>
    <col min="5" max="5" width="20.5703125" style="54" customWidth="1"/>
    <col min="6" max="6" width="13.140625" style="23" customWidth="1"/>
    <col min="7" max="7" width="9.140625" style="31"/>
    <col min="8" max="8" width="20.28515625" style="31" customWidth="1"/>
    <col min="9" max="9" width="50.5703125" style="31" customWidth="1"/>
    <col min="10" max="10" width="15" style="31" customWidth="1"/>
    <col min="11" max="256" width="9.140625" style="31"/>
    <col min="257" max="257" width="11.28515625" style="31" customWidth="1"/>
    <col min="258" max="258" width="53" style="31" bestFit="1" customWidth="1"/>
    <col min="259" max="260" width="16.140625" style="31" customWidth="1"/>
    <col min="261" max="261" width="20.5703125" style="31" customWidth="1"/>
    <col min="262" max="262" width="1.140625" style="31" customWidth="1"/>
    <col min="263" max="512" width="9.140625" style="31"/>
    <col min="513" max="513" width="11.28515625" style="31" customWidth="1"/>
    <col min="514" max="514" width="53" style="31" bestFit="1" customWidth="1"/>
    <col min="515" max="516" width="16.140625" style="31" customWidth="1"/>
    <col min="517" max="517" width="20.5703125" style="31" customWidth="1"/>
    <col min="518" max="518" width="1.140625" style="31" customWidth="1"/>
    <col min="519" max="768" width="9.140625" style="31"/>
    <col min="769" max="769" width="11.28515625" style="31" customWidth="1"/>
    <col min="770" max="770" width="53" style="31" bestFit="1" customWidth="1"/>
    <col min="771" max="772" width="16.140625" style="31" customWidth="1"/>
    <col min="773" max="773" width="20.5703125" style="31" customWidth="1"/>
    <col min="774" max="774" width="1.140625" style="31" customWidth="1"/>
    <col min="775" max="1024" width="9.140625" style="31"/>
    <col min="1025" max="1025" width="11.28515625" style="31" customWidth="1"/>
    <col min="1026" max="1026" width="53" style="31" bestFit="1" customWidth="1"/>
    <col min="1027" max="1028" width="16.140625" style="31" customWidth="1"/>
    <col min="1029" max="1029" width="20.5703125" style="31" customWidth="1"/>
    <col min="1030" max="1030" width="1.140625" style="31" customWidth="1"/>
    <col min="1031" max="1280" width="9.140625" style="31"/>
    <col min="1281" max="1281" width="11.28515625" style="31" customWidth="1"/>
    <col min="1282" max="1282" width="53" style="31" bestFit="1" customWidth="1"/>
    <col min="1283" max="1284" width="16.140625" style="31" customWidth="1"/>
    <col min="1285" max="1285" width="20.5703125" style="31" customWidth="1"/>
    <col min="1286" max="1286" width="1.140625" style="31" customWidth="1"/>
    <col min="1287" max="1536" width="9.140625" style="31"/>
    <col min="1537" max="1537" width="11.28515625" style="31" customWidth="1"/>
    <col min="1538" max="1538" width="53" style="31" bestFit="1" customWidth="1"/>
    <col min="1539" max="1540" width="16.140625" style="31" customWidth="1"/>
    <col min="1541" max="1541" width="20.5703125" style="31" customWidth="1"/>
    <col min="1542" max="1542" width="1.140625" style="31" customWidth="1"/>
    <col min="1543" max="1792" width="9.140625" style="31"/>
    <col min="1793" max="1793" width="11.28515625" style="31" customWidth="1"/>
    <col min="1794" max="1794" width="53" style="31" bestFit="1" customWidth="1"/>
    <col min="1795" max="1796" width="16.140625" style="31" customWidth="1"/>
    <col min="1797" max="1797" width="20.5703125" style="31" customWidth="1"/>
    <col min="1798" max="1798" width="1.140625" style="31" customWidth="1"/>
    <col min="1799" max="2048" width="9.140625" style="31"/>
    <col min="2049" max="2049" width="11.28515625" style="31" customWidth="1"/>
    <col min="2050" max="2050" width="53" style="31" bestFit="1" customWidth="1"/>
    <col min="2051" max="2052" width="16.140625" style="31" customWidth="1"/>
    <col min="2053" max="2053" width="20.5703125" style="31" customWidth="1"/>
    <col min="2054" max="2054" width="1.140625" style="31" customWidth="1"/>
    <col min="2055" max="2304" width="9.140625" style="31"/>
    <col min="2305" max="2305" width="11.28515625" style="31" customWidth="1"/>
    <col min="2306" max="2306" width="53" style="31" bestFit="1" customWidth="1"/>
    <col min="2307" max="2308" width="16.140625" style="31" customWidth="1"/>
    <col min="2309" max="2309" width="20.5703125" style="31" customWidth="1"/>
    <col min="2310" max="2310" width="1.140625" style="31" customWidth="1"/>
    <col min="2311" max="2560" width="9.140625" style="31"/>
    <col min="2561" max="2561" width="11.28515625" style="31" customWidth="1"/>
    <col min="2562" max="2562" width="53" style="31" bestFit="1" customWidth="1"/>
    <col min="2563" max="2564" width="16.140625" style="31" customWidth="1"/>
    <col min="2565" max="2565" width="20.5703125" style="31" customWidth="1"/>
    <col min="2566" max="2566" width="1.140625" style="31" customWidth="1"/>
    <col min="2567" max="2816" width="9.140625" style="31"/>
    <col min="2817" max="2817" width="11.28515625" style="31" customWidth="1"/>
    <col min="2818" max="2818" width="53" style="31" bestFit="1" customWidth="1"/>
    <col min="2819" max="2820" width="16.140625" style="31" customWidth="1"/>
    <col min="2821" max="2821" width="20.5703125" style="31" customWidth="1"/>
    <col min="2822" max="2822" width="1.140625" style="31" customWidth="1"/>
    <col min="2823" max="3072" width="9.140625" style="31"/>
    <col min="3073" max="3073" width="11.28515625" style="31" customWidth="1"/>
    <col min="3074" max="3074" width="53" style="31" bestFit="1" customWidth="1"/>
    <col min="3075" max="3076" width="16.140625" style="31" customWidth="1"/>
    <col min="3077" max="3077" width="20.5703125" style="31" customWidth="1"/>
    <col min="3078" max="3078" width="1.140625" style="31" customWidth="1"/>
    <col min="3079" max="3328" width="9.140625" style="31"/>
    <col min="3329" max="3329" width="11.28515625" style="31" customWidth="1"/>
    <col min="3330" max="3330" width="53" style="31" bestFit="1" customWidth="1"/>
    <col min="3331" max="3332" width="16.140625" style="31" customWidth="1"/>
    <col min="3333" max="3333" width="20.5703125" style="31" customWidth="1"/>
    <col min="3334" max="3334" width="1.140625" style="31" customWidth="1"/>
    <col min="3335" max="3584" width="9.140625" style="31"/>
    <col min="3585" max="3585" width="11.28515625" style="31" customWidth="1"/>
    <col min="3586" max="3586" width="53" style="31" bestFit="1" customWidth="1"/>
    <col min="3587" max="3588" width="16.140625" style="31" customWidth="1"/>
    <col min="3589" max="3589" width="20.5703125" style="31" customWidth="1"/>
    <col min="3590" max="3590" width="1.140625" style="31" customWidth="1"/>
    <col min="3591" max="3840" width="9.140625" style="31"/>
    <col min="3841" max="3841" width="11.28515625" style="31" customWidth="1"/>
    <col min="3842" max="3842" width="53" style="31" bestFit="1" customWidth="1"/>
    <col min="3843" max="3844" width="16.140625" style="31" customWidth="1"/>
    <col min="3845" max="3845" width="20.5703125" style="31" customWidth="1"/>
    <col min="3846" max="3846" width="1.140625" style="31" customWidth="1"/>
    <col min="3847" max="4096" width="9.140625" style="31"/>
    <col min="4097" max="4097" width="11.28515625" style="31" customWidth="1"/>
    <col min="4098" max="4098" width="53" style="31" bestFit="1" customWidth="1"/>
    <col min="4099" max="4100" width="16.140625" style="31" customWidth="1"/>
    <col min="4101" max="4101" width="20.5703125" style="31" customWidth="1"/>
    <col min="4102" max="4102" width="1.140625" style="31" customWidth="1"/>
    <col min="4103" max="4352" width="9.140625" style="31"/>
    <col min="4353" max="4353" width="11.28515625" style="31" customWidth="1"/>
    <col min="4354" max="4354" width="53" style="31" bestFit="1" customWidth="1"/>
    <col min="4355" max="4356" width="16.140625" style="31" customWidth="1"/>
    <col min="4357" max="4357" width="20.5703125" style="31" customWidth="1"/>
    <col min="4358" max="4358" width="1.140625" style="31" customWidth="1"/>
    <col min="4359" max="4608" width="9.140625" style="31"/>
    <col min="4609" max="4609" width="11.28515625" style="31" customWidth="1"/>
    <col min="4610" max="4610" width="53" style="31" bestFit="1" customWidth="1"/>
    <col min="4611" max="4612" width="16.140625" style="31" customWidth="1"/>
    <col min="4613" max="4613" width="20.5703125" style="31" customWidth="1"/>
    <col min="4614" max="4614" width="1.140625" style="31" customWidth="1"/>
    <col min="4615" max="4864" width="9.140625" style="31"/>
    <col min="4865" max="4865" width="11.28515625" style="31" customWidth="1"/>
    <col min="4866" max="4866" width="53" style="31" bestFit="1" customWidth="1"/>
    <col min="4867" max="4868" width="16.140625" style="31" customWidth="1"/>
    <col min="4869" max="4869" width="20.5703125" style="31" customWidth="1"/>
    <col min="4870" max="4870" width="1.140625" style="31" customWidth="1"/>
    <col min="4871" max="5120" width="9.140625" style="31"/>
    <col min="5121" max="5121" width="11.28515625" style="31" customWidth="1"/>
    <col min="5122" max="5122" width="53" style="31" bestFit="1" customWidth="1"/>
    <col min="5123" max="5124" width="16.140625" style="31" customWidth="1"/>
    <col min="5125" max="5125" width="20.5703125" style="31" customWidth="1"/>
    <col min="5126" max="5126" width="1.140625" style="31" customWidth="1"/>
    <col min="5127" max="5376" width="9.140625" style="31"/>
    <col min="5377" max="5377" width="11.28515625" style="31" customWidth="1"/>
    <col min="5378" max="5378" width="53" style="31" bestFit="1" customWidth="1"/>
    <col min="5379" max="5380" width="16.140625" style="31" customWidth="1"/>
    <col min="5381" max="5381" width="20.5703125" style="31" customWidth="1"/>
    <col min="5382" max="5382" width="1.140625" style="31" customWidth="1"/>
    <col min="5383" max="5632" width="9.140625" style="31"/>
    <col min="5633" max="5633" width="11.28515625" style="31" customWidth="1"/>
    <col min="5634" max="5634" width="53" style="31" bestFit="1" customWidth="1"/>
    <col min="5635" max="5636" width="16.140625" style="31" customWidth="1"/>
    <col min="5637" max="5637" width="20.5703125" style="31" customWidth="1"/>
    <col min="5638" max="5638" width="1.140625" style="31" customWidth="1"/>
    <col min="5639" max="5888" width="9.140625" style="31"/>
    <col min="5889" max="5889" width="11.28515625" style="31" customWidth="1"/>
    <col min="5890" max="5890" width="53" style="31" bestFit="1" customWidth="1"/>
    <col min="5891" max="5892" width="16.140625" style="31" customWidth="1"/>
    <col min="5893" max="5893" width="20.5703125" style="31" customWidth="1"/>
    <col min="5894" max="5894" width="1.140625" style="31" customWidth="1"/>
    <col min="5895" max="6144" width="9.140625" style="31"/>
    <col min="6145" max="6145" width="11.28515625" style="31" customWidth="1"/>
    <col min="6146" max="6146" width="53" style="31" bestFit="1" customWidth="1"/>
    <col min="6147" max="6148" width="16.140625" style="31" customWidth="1"/>
    <col min="6149" max="6149" width="20.5703125" style="31" customWidth="1"/>
    <col min="6150" max="6150" width="1.140625" style="31" customWidth="1"/>
    <col min="6151" max="6400" width="9.140625" style="31"/>
    <col min="6401" max="6401" width="11.28515625" style="31" customWidth="1"/>
    <col min="6402" max="6402" width="53" style="31" bestFit="1" customWidth="1"/>
    <col min="6403" max="6404" width="16.140625" style="31" customWidth="1"/>
    <col min="6405" max="6405" width="20.5703125" style="31" customWidth="1"/>
    <col min="6406" max="6406" width="1.140625" style="31" customWidth="1"/>
    <col min="6407" max="6656" width="9.140625" style="31"/>
    <col min="6657" max="6657" width="11.28515625" style="31" customWidth="1"/>
    <col min="6658" max="6658" width="53" style="31" bestFit="1" customWidth="1"/>
    <col min="6659" max="6660" width="16.140625" style="31" customWidth="1"/>
    <col min="6661" max="6661" width="20.5703125" style="31" customWidth="1"/>
    <col min="6662" max="6662" width="1.140625" style="31" customWidth="1"/>
    <col min="6663" max="6912" width="9.140625" style="31"/>
    <col min="6913" max="6913" width="11.28515625" style="31" customWidth="1"/>
    <col min="6914" max="6914" width="53" style="31" bestFit="1" customWidth="1"/>
    <col min="6915" max="6916" width="16.140625" style="31" customWidth="1"/>
    <col min="6917" max="6917" width="20.5703125" style="31" customWidth="1"/>
    <col min="6918" max="6918" width="1.140625" style="31" customWidth="1"/>
    <col min="6919" max="7168" width="9.140625" style="31"/>
    <col min="7169" max="7169" width="11.28515625" style="31" customWidth="1"/>
    <col min="7170" max="7170" width="53" style="31" bestFit="1" customWidth="1"/>
    <col min="7171" max="7172" width="16.140625" style="31" customWidth="1"/>
    <col min="7173" max="7173" width="20.5703125" style="31" customWidth="1"/>
    <col min="7174" max="7174" width="1.140625" style="31" customWidth="1"/>
    <col min="7175" max="7424" width="9.140625" style="31"/>
    <col min="7425" max="7425" width="11.28515625" style="31" customWidth="1"/>
    <col min="7426" max="7426" width="53" style="31" bestFit="1" customWidth="1"/>
    <col min="7427" max="7428" width="16.140625" style="31" customWidth="1"/>
    <col min="7429" max="7429" width="20.5703125" style="31" customWidth="1"/>
    <col min="7430" max="7430" width="1.140625" style="31" customWidth="1"/>
    <col min="7431" max="7680" width="9.140625" style="31"/>
    <col min="7681" max="7681" width="11.28515625" style="31" customWidth="1"/>
    <col min="7682" max="7682" width="53" style="31" bestFit="1" customWidth="1"/>
    <col min="7683" max="7684" width="16.140625" style="31" customWidth="1"/>
    <col min="7685" max="7685" width="20.5703125" style="31" customWidth="1"/>
    <col min="7686" max="7686" width="1.140625" style="31" customWidth="1"/>
    <col min="7687" max="7936" width="9.140625" style="31"/>
    <col min="7937" max="7937" width="11.28515625" style="31" customWidth="1"/>
    <col min="7938" max="7938" width="53" style="31" bestFit="1" customWidth="1"/>
    <col min="7939" max="7940" width="16.140625" style="31" customWidth="1"/>
    <col min="7941" max="7941" width="20.5703125" style="31" customWidth="1"/>
    <col min="7942" max="7942" width="1.140625" style="31" customWidth="1"/>
    <col min="7943" max="8192" width="9.140625" style="31"/>
    <col min="8193" max="8193" width="11.28515625" style="31" customWidth="1"/>
    <col min="8194" max="8194" width="53" style="31" bestFit="1" customWidth="1"/>
    <col min="8195" max="8196" width="16.140625" style="31" customWidth="1"/>
    <col min="8197" max="8197" width="20.5703125" style="31" customWidth="1"/>
    <col min="8198" max="8198" width="1.140625" style="31" customWidth="1"/>
    <col min="8199" max="8448" width="9.140625" style="31"/>
    <col min="8449" max="8449" width="11.28515625" style="31" customWidth="1"/>
    <col min="8450" max="8450" width="53" style="31" bestFit="1" customWidth="1"/>
    <col min="8451" max="8452" width="16.140625" style="31" customWidth="1"/>
    <col min="8453" max="8453" width="20.5703125" style="31" customWidth="1"/>
    <col min="8454" max="8454" width="1.140625" style="31" customWidth="1"/>
    <col min="8455" max="8704" width="9.140625" style="31"/>
    <col min="8705" max="8705" width="11.28515625" style="31" customWidth="1"/>
    <col min="8706" max="8706" width="53" style="31" bestFit="1" customWidth="1"/>
    <col min="8707" max="8708" width="16.140625" style="31" customWidth="1"/>
    <col min="8709" max="8709" width="20.5703125" style="31" customWidth="1"/>
    <col min="8710" max="8710" width="1.140625" style="31" customWidth="1"/>
    <col min="8711" max="8960" width="9.140625" style="31"/>
    <col min="8961" max="8961" width="11.28515625" style="31" customWidth="1"/>
    <col min="8962" max="8962" width="53" style="31" bestFit="1" customWidth="1"/>
    <col min="8963" max="8964" width="16.140625" style="31" customWidth="1"/>
    <col min="8965" max="8965" width="20.5703125" style="31" customWidth="1"/>
    <col min="8966" max="8966" width="1.140625" style="31" customWidth="1"/>
    <col min="8967" max="9216" width="9.140625" style="31"/>
    <col min="9217" max="9217" width="11.28515625" style="31" customWidth="1"/>
    <col min="9218" max="9218" width="53" style="31" bestFit="1" customWidth="1"/>
    <col min="9219" max="9220" width="16.140625" style="31" customWidth="1"/>
    <col min="9221" max="9221" width="20.5703125" style="31" customWidth="1"/>
    <col min="9222" max="9222" width="1.140625" style="31" customWidth="1"/>
    <col min="9223" max="9472" width="9.140625" style="31"/>
    <col min="9473" max="9473" width="11.28515625" style="31" customWidth="1"/>
    <col min="9474" max="9474" width="53" style="31" bestFit="1" customWidth="1"/>
    <col min="9475" max="9476" width="16.140625" style="31" customWidth="1"/>
    <col min="9477" max="9477" width="20.5703125" style="31" customWidth="1"/>
    <col min="9478" max="9478" width="1.140625" style="31" customWidth="1"/>
    <col min="9479" max="9728" width="9.140625" style="31"/>
    <col min="9729" max="9729" width="11.28515625" style="31" customWidth="1"/>
    <col min="9730" max="9730" width="53" style="31" bestFit="1" customWidth="1"/>
    <col min="9731" max="9732" width="16.140625" style="31" customWidth="1"/>
    <col min="9733" max="9733" width="20.5703125" style="31" customWidth="1"/>
    <col min="9734" max="9734" width="1.140625" style="31" customWidth="1"/>
    <col min="9735" max="9984" width="9.140625" style="31"/>
    <col min="9985" max="9985" width="11.28515625" style="31" customWidth="1"/>
    <col min="9986" max="9986" width="53" style="31" bestFit="1" customWidth="1"/>
    <col min="9987" max="9988" width="16.140625" style="31" customWidth="1"/>
    <col min="9989" max="9989" width="20.5703125" style="31" customWidth="1"/>
    <col min="9990" max="9990" width="1.140625" style="31" customWidth="1"/>
    <col min="9991" max="10240" width="9.140625" style="31"/>
    <col min="10241" max="10241" width="11.28515625" style="31" customWidth="1"/>
    <col min="10242" max="10242" width="53" style="31" bestFit="1" customWidth="1"/>
    <col min="10243" max="10244" width="16.140625" style="31" customWidth="1"/>
    <col min="10245" max="10245" width="20.5703125" style="31" customWidth="1"/>
    <col min="10246" max="10246" width="1.140625" style="31" customWidth="1"/>
    <col min="10247" max="10496" width="9.140625" style="31"/>
    <col min="10497" max="10497" width="11.28515625" style="31" customWidth="1"/>
    <col min="10498" max="10498" width="53" style="31" bestFit="1" customWidth="1"/>
    <col min="10499" max="10500" width="16.140625" style="31" customWidth="1"/>
    <col min="10501" max="10501" width="20.5703125" style="31" customWidth="1"/>
    <col min="10502" max="10502" width="1.140625" style="31" customWidth="1"/>
    <col min="10503" max="10752" width="9.140625" style="31"/>
    <col min="10753" max="10753" width="11.28515625" style="31" customWidth="1"/>
    <col min="10754" max="10754" width="53" style="31" bestFit="1" customWidth="1"/>
    <col min="10755" max="10756" width="16.140625" style="31" customWidth="1"/>
    <col min="10757" max="10757" width="20.5703125" style="31" customWidth="1"/>
    <col min="10758" max="10758" width="1.140625" style="31" customWidth="1"/>
    <col min="10759" max="11008" width="9.140625" style="31"/>
    <col min="11009" max="11009" width="11.28515625" style="31" customWidth="1"/>
    <col min="11010" max="11010" width="53" style="31" bestFit="1" customWidth="1"/>
    <col min="11011" max="11012" width="16.140625" style="31" customWidth="1"/>
    <col min="11013" max="11013" width="20.5703125" style="31" customWidth="1"/>
    <col min="11014" max="11014" width="1.140625" style="31" customWidth="1"/>
    <col min="11015" max="11264" width="9.140625" style="31"/>
    <col min="11265" max="11265" width="11.28515625" style="31" customWidth="1"/>
    <col min="11266" max="11266" width="53" style="31" bestFit="1" customWidth="1"/>
    <col min="11267" max="11268" width="16.140625" style="31" customWidth="1"/>
    <col min="11269" max="11269" width="20.5703125" style="31" customWidth="1"/>
    <col min="11270" max="11270" width="1.140625" style="31" customWidth="1"/>
    <col min="11271" max="11520" width="9.140625" style="31"/>
    <col min="11521" max="11521" width="11.28515625" style="31" customWidth="1"/>
    <col min="11522" max="11522" width="53" style="31" bestFit="1" customWidth="1"/>
    <col min="11523" max="11524" width="16.140625" style="31" customWidth="1"/>
    <col min="11525" max="11525" width="20.5703125" style="31" customWidth="1"/>
    <col min="11526" max="11526" width="1.140625" style="31" customWidth="1"/>
    <col min="11527" max="11776" width="9.140625" style="31"/>
    <col min="11777" max="11777" width="11.28515625" style="31" customWidth="1"/>
    <col min="11778" max="11778" width="53" style="31" bestFit="1" customWidth="1"/>
    <col min="11779" max="11780" width="16.140625" style="31" customWidth="1"/>
    <col min="11781" max="11781" width="20.5703125" style="31" customWidth="1"/>
    <col min="11782" max="11782" width="1.140625" style="31" customWidth="1"/>
    <col min="11783" max="12032" width="9.140625" style="31"/>
    <col min="12033" max="12033" width="11.28515625" style="31" customWidth="1"/>
    <col min="12034" max="12034" width="53" style="31" bestFit="1" customWidth="1"/>
    <col min="12035" max="12036" width="16.140625" style="31" customWidth="1"/>
    <col min="12037" max="12037" width="20.5703125" style="31" customWidth="1"/>
    <col min="12038" max="12038" width="1.140625" style="31" customWidth="1"/>
    <col min="12039" max="12288" width="9.140625" style="31"/>
    <col min="12289" max="12289" width="11.28515625" style="31" customWidth="1"/>
    <col min="12290" max="12290" width="53" style="31" bestFit="1" customWidth="1"/>
    <col min="12291" max="12292" width="16.140625" style="31" customWidth="1"/>
    <col min="12293" max="12293" width="20.5703125" style="31" customWidth="1"/>
    <col min="12294" max="12294" width="1.140625" style="31" customWidth="1"/>
    <col min="12295" max="12544" width="9.140625" style="31"/>
    <col min="12545" max="12545" width="11.28515625" style="31" customWidth="1"/>
    <col min="12546" max="12546" width="53" style="31" bestFit="1" customWidth="1"/>
    <col min="12547" max="12548" width="16.140625" style="31" customWidth="1"/>
    <col min="12549" max="12549" width="20.5703125" style="31" customWidth="1"/>
    <col min="12550" max="12550" width="1.140625" style="31" customWidth="1"/>
    <col min="12551" max="12800" width="9.140625" style="31"/>
    <col min="12801" max="12801" width="11.28515625" style="31" customWidth="1"/>
    <col min="12802" max="12802" width="53" style="31" bestFit="1" customWidth="1"/>
    <col min="12803" max="12804" width="16.140625" style="31" customWidth="1"/>
    <col min="12805" max="12805" width="20.5703125" style="31" customWidth="1"/>
    <col min="12806" max="12806" width="1.140625" style="31" customWidth="1"/>
    <col min="12807" max="13056" width="9.140625" style="31"/>
    <col min="13057" max="13057" width="11.28515625" style="31" customWidth="1"/>
    <col min="13058" max="13058" width="53" style="31" bestFit="1" customWidth="1"/>
    <col min="13059" max="13060" width="16.140625" style="31" customWidth="1"/>
    <col min="13061" max="13061" width="20.5703125" style="31" customWidth="1"/>
    <col min="13062" max="13062" width="1.140625" style="31" customWidth="1"/>
    <col min="13063" max="13312" width="9.140625" style="31"/>
    <col min="13313" max="13313" width="11.28515625" style="31" customWidth="1"/>
    <col min="13314" max="13314" width="53" style="31" bestFit="1" customWidth="1"/>
    <col min="13315" max="13316" width="16.140625" style="31" customWidth="1"/>
    <col min="13317" max="13317" width="20.5703125" style="31" customWidth="1"/>
    <col min="13318" max="13318" width="1.140625" style="31" customWidth="1"/>
    <col min="13319" max="13568" width="9.140625" style="31"/>
    <col min="13569" max="13569" width="11.28515625" style="31" customWidth="1"/>
    <col min="13570" max="13570" width="53" style="31" bestFit="1" customWidth="1"/>
    <col min="13571" max="13572" width="16.140625" style="31" customWidth="1"/>
    <col min="13573" max="13573" width="20.5703125" style="31" customWidth="1"/>
    <col min="13574" max="13574" width="1.140625" style="31" customWidth="1"/>
    <col min="13575" max="13824" width="9.140625" style="31"/>
    <col min="13825" max="13825" width="11.28515625" style="31" customWidth="1"/>
    <col min="13826" max="13826" width="53" style="31" bestFit="1" customWidth="1"/>
    <col min="13827" max="13828" width="16.140625" style="31" customWidth="1"/>
    <col min="13829" max="13829" width="20.5703125" style="31" customWidth="1"/>
    <col min="13830" max="13830" width="1.140625" style="31" customWidth="1"/>
    <col min="13831" max="14080" width="9.140625" style="31"/>
    <col min="14081" max="14081" width="11.28515625" style="31" customWidth="1"/>
    <col min="14082" max="14082" width="53" style="31" bestFit="1" customWidth="1"/>
    <col min="14083" max="14084" width="16.140625" style="31" customWidth="1"/>
    <col min="14085" max="14085" width="20.5703125" style="31" customWidth="1"/>
    <col min="14086" max="14086" width="1.140625" style="31" customWidth="1"/>
    <col min="14087" max="14336" width="9.140625" style="31"/>
    <col min="14337" max="14337" width="11.28515625" style="31" customWidth="1"/>
    <col min="14338" max="14338" width="53" style="31" bestFit="1" customWidth="1"/>
    <col min="14339" max="14340" width="16.140625" style="31" customWidth="1"/>
    <col min="14341" max="14341" width="20.5703125" style="31" customWidth="1"/>
    <col min="14342" max="14342" width="1.140625" style="31" customWidth="1"/>
    <col min="14343" max="14592" width="9.140625" style="31"/>
    <col min="14593" max="14593" width="11.28515625" style="31" customWidth="1"/>
    <col min="14594" max="14594" width="53" style="31" bestFit="1" customWidth="1"/>
    <col min="14595" max="14596" width="16.140625" style="31" customWidth="1"/>
    <col min="14597" max="14597" width="20.5703125" style="31" customWidth="1"/>
    <col min="14598" max="14598" width="1.140625" style="31" customWidth="1"/>
    <col min="14599" max="14848" width="9.140625" style="31"/>
    <col min="14849" max="14849" width="11.28515625" style="31" customWidth="1"/>
    <col min="14850" max="14850" width="53" style="31" bestFit="1" customWidth="1"/>
    <col min="14851" max="14852" width="16.140625" style="31" customWidth="1"/>
    <col min="14853" max="14853" width="20.5703125" style="31" customWidth="1"/>
    <col min="14854" max="14854" width="1.140625" style="31" customWidth="1"/>
    <col min="14855" max="15104" width="9.140625" style="31"/>
    <col min="15105" max="15105" width="11.28515625" style="31" customWidth="1"/>
    <col min="15106" max="15106" width="53" style="31" bestFit="1" customWidth="1"/>
    <col min="15107" max="15108" width="16.140625" style="31" customWidth="1"/>
    <col min="15109" max="15109" width="20.5703125" style="31" customWidth="1"/>
    <col min="15110" max="15110" width="1.140625" style="31" customWidth="1"/>
    <col min="15111" max="15360" width="9.140625" style="31"/>
    <col min="15361" max="15361" width="11.28515625" style="31" customWidth="1"/>
    <col min="15362" max="15362" width="53" style="31" bestFit="1" customWidth="1"/>
    <col min="15363" max="15364" width="16.140625" style="31" customWidth="1"/>
    <col min="15365" max="15365" width="20.5703125" style="31" customWidth="1"/>
    <col min="15366" max="15366" width="1.140625" style="31" customWidth="1"/>
    <col min="15367" max="15616" width="9.140625" style="31"/>
    <col min="15617" max="15617" width="11.28515625" style="31" customWidth="1"/>
    <col min="15618" max="15618" width="53" style="31" bestFit="1" customWidth="1"/>
    <col min="15619" max="15620" width="16.140625" style="31" customWidth="1"/>
    <col min="15621" max="15621" width="20.5703125" style="31" customWidth="1"/>
    <col min="15622" max="15622" width="1.140625" style="31" customWidth="1"/>
    <col min="15623" max="15872" width="9.140625" style="31"/>
    <col min="15873" max="15873" width="11.28515625" style="31" customWidth="1"/>
    <col min="15874" max="15874" width="53" style="31" bestFit="1" customWidth="1"/>
    <col min="15875" max="15876" width="16.140625" style="31" customWidth="1"/>
    <col min="15877" max="15877" width="20.5703125" style="31" customWidth="1"/>
    <col min="15878" max="15878" width="1.140625" style="31" customWidth="1"/>
    <col min="15879" max="16128" width="9.140625" style="31"/>
    <col min="16129" max="16129" width="11.28515625" style="31" customWidth="1"/>
    <col min="16130" max="16130" width="53" style="31" bestFit="1" customWidth="1"/>
    <col min="16131" max="16132" width="16.140625" style="31" customWidth="1"/>
    <col min="16133" max="16133" width="20.5703125" style="31" customWidth="1"/>
    <col min="16134" max="16134" width="1.140625" style="31" customWidth="1"/>
    <col min="16135" max="16384" width="9.140625" style="31"/>
  </cols>
  <sheetData>
    <row r="1" spans="1:10" ht="7.9" customHeight="1" x14ac:dyDescent="0.2"/>
    <row r="2" spans="1:10" x14ac:dyDescent="0.2">
      <c r="A2" s="167" t="s">
        <v>0</v>
      </c>
      <c r="B2" s="168"/>
    </row>
    <row r="3" spans="1:10" x14ac:dyDescent="0.2">
      <c r="A3" s="168"/>
      <c r="B3" s="168"/>
      <c r="D3" s="169"/>
    </row>
    <row r="4" spans="1:10" x14ac:dyDescent="0.2">
      <c r="A4" s="167" t="s">
        <v>1</v>
      </c>
      <c r="B4" s="168"/>
      <c r="D4" s="169"/>
    </row>
    <row r="5" spans="1:10" x14ac:dyDescent="0.2">
      <c r="A5" s="168"/>
      <c r="B5" s="168"/>
    </row>
    <row r="6" spans="1:10" ht="14.1" customHeight="1" x14ac:dyDescent="0.2">
      <c r="A6" s="167" t="s">
        <v>2</v>
      </c>
      <c r="B6" s="168"/>
    </row>
    <row r="7" spans="1:10" ht="11.1" customHeight="1" x14ac:dyDescent="0.2"/>
    <row r="8" spans="1:10" ht="18" customHeight="1" x14ac:dyDescent="0.2"/>
    <row r="9" spans="1:10" ht="30" customHeight="1" x14ac:dyDescent="0.2">
      <c r="A9" s="170" t="s">
        <v>218</v>
      </c>
      <c r="B9" s="171"/>
      <c r="C9" s="171"/>
      <c r="D9" s="171"/>
      <c r="E9" s="171"/>
      <c r="F9" s="172"/>
    </row>
    <row r="10" spans="1:10" ht="36" x14ac:dyDescent="0.2">
      <c r="A10" s="125" t="s">
        <v>3</v>
      </c>
      <c r="B10" s="125"/>
      <c r="C10" s="125" t="s">
        <v>266</v>
      </c>
      <c r="D10" s="125" t="s">
        <v>4</v>
      </c>
      <c r="E10" s="125" t="s">
        <v>5</v>
      </c>
      <c r="F10" s="6" t="s">
        <v>237</v>
      </c>
    </row>
    <row r="11" spans="1:10" x14ac:dyDescent="0.2">
      <c r="A11" s="108" t="s">
        <v>6</v>
      </c>
      <c r="B11" s="108" t="s">
        <v>7</v>
      </c>
      <c r="C11" s="108" t="s">
        <v>17</v>
      </c>
      <c r="D11" s="108" t="s">
        <v>8</v>
      </c>
      <c r="E11" s="108" t="s">
        <v>18</v>
      </c>
      <c r="F11" s="22" t="s">
        <v>19</v>
      </c>
    </row>
    <row r="12" spans="1:10" x14ac:dyDescent="0.2">
      <c r="A12" s="74"/>
      <c r="B12" s="75" t="s">
        <v>12</v>
      </c>
      <c r="C12" s="76">
        <v>719330</v>
      </c>
      <c r="D12" s="76">
        <v>715456.82</v>
      </c>
      <c r="E12" s="76">
        <f t="shared" ref="E12:E20" si="0">C12-D12</f>
        <v>3873.1800000000512</v>
      </c>
      <c r="F12" s="26">
        <f>D12/C12*100</f>
        <v>99.461557282471176</v>
      </c>
    </row>
    <row r="13" spans="1:10" x14ac:dyDescent="0.2">
      <c r="A13" s="77" t="s">
        <v>219</v>
      </c>
      <c r="B13" s="78" t="s">
        <v>220</v>
      </c>
      <c r="C13" s="79">
        <v>719330</v>
      </c>
      <c r="D13" s="79">
        <v>715456.82</v>
      </c>
      <c r="E13" s="79">
        <f t="shared" si="0"/>
        <v>3873.1800000000512</v>
      </c>
      <c r="F13" s="105">
        <f>D13/C13*100</f>
        <v>99.461557282471176</v>
      </c>
    </row>
    <row r="14" spans="1:10" ht="22.5" x14ac:dyDescent="0.2">
      <c r="A14" s="80" t="s">
        <v>221</v>
      </c>
      <c r="B14" s="81" t="s">
        <v>222</v>
      </c>
      <c r="C14" s="82">
        <v>719330</v>
      </c>
      <c r="D14" s="82">
        <v>715456.82</v>
      </c>
      <c r="E14" s="82">
        <f t="shared" si="0"/>
        <v>3873.1800000000512</v>
      </c>
      <c r="F14" s="106">
        <f t="shared" ref="F14:F77" si="1">D14/C14*100</f>
        <v>99.461557282471176</v>
      </c>
      <c r="H14" s="113"/>
      <c r="I14" s="113"/>
      <c r="J14" s="113"/>
    </row>
    <row r="15" spans="1:10" ht="33.75" x14ac:dyDescent="0.2">
      <c r="A15" s="83" t="s">
        <v>223</v>
      </c>
      <c r="B15" s="84" t="s">
        <v>0</v>
      </c>
      <c r="C15" s="85">
        <v>719330</v>
      </c>
      <c r="D15" s="85">
        <v>715456.82</v>
      </c>
      <c r="E15" s="85">
        <f t="shared" si="0"/>
        <v>3873.1800000000512</v>
      </c>
      <c r="F15" s="107">
        <f t="shared" si="1"/>
        <v>99.461557282471176</v>
      </c>
      <c r="H15" s="113"/>
      <c r="I15" s="113"/>
      <c r="J15" s="113"/>
    </row>
    <row r="16" spans="1:10" x14ac:dyDescent="0.2">
      <c r="A16" s="86" t="s">
        <v>224</v>
      </c>
      <c r="B16" s="87" t="s">
        <v>184</v>
      </c>
      <c r="C16" s="88">
        <v>719330</v>
      </c>
      <c r="D16" s="88">
        <v>130101.88</v>
      </c>
      <c r="E16" s="88">
        <f t="shared" si="0"/>
        <v>589228.12</v>
      </c>
      <c r="F16" s="101">
        <f t="shared" si="1"/>
        <v>18.086536082187592</v>
      </c>
      <c r="H16" s="113"/>
      <c r="I16" s="113"/>
      <c r="J16" s="113"/>
    </row>
    <row r="17" spans="1:10" x14ac:dyDescent="0.2">
      <c r="A17" s="89" t="s">
        <v>183</v>
      </c>
      <c r="B17" s="90" t="s">
        <v>184</v>
      </c>
      <c r="C17" s="91">
        <v>641830</v>
      </c>
      <c r="D17" s="91">
        <v>21743.88</v>
      </c>
      <c r="E17" s="91">
        <f t="shared" si="0"/>
        <v>620086.12</v>
      </c>
      <c r="F17" s="102">
        <f t="shared" si="1"/>
        <v>3.3877942757427983</v>
      </c>
      <c r="H17" s="113"/>
      <c r="I17" s="113"/>
      <c r="J17" s="113"/>
    </row>
    <row r="18" spans="1:10" x14ac:dyDescent="0.2">
      <c r="A18" s="92" t="s">
        <v>225</v>
      </c>
      <c r="B18" s="93" t="s">
        <v>226</v>
      </c>
      <c r="C18" s="94">
        <v>94830</v>
      </c>
      <c r="D18" s="94">
        <v>21743.88</v>
      </c>
      <c r="E18" s="94">
        <f t="shared" si="0"/>
        <v>73086.12</v>
      </c>
      <c r="F18" s="103">
        <f t="shared" si="1"/>
        <v>22.929326162606774</v>
      </c>
      <c r="H18" s="113"/>
      <c r="I18" s="113"/>
      <c r="J18" s="113"/>
    </row>
    <row r="19" spans="1:10" ht="22.5" x14ac:dyDescent="0.2">
      <c r="A19" s="95" t="s">
        <v>202</v>
      </c>
      <c r="B19" s="96" t="s">
        <v>203</v>
      </c>
      <c r="C19" s="97">
        <v>5100</v>
      </c>
      <c r="D19" s="97">
        <v>5579.78</v>
      </c>
      <c r="E19" s="97">
        <f t="shared" si="0"/>
        <v>-479.77999999999975</v>
      </c>
      <c r="F19" s="104">
        <f t="shared" si="1"/>
        <v>109.40745098039216</v>
      </c>
      <c r="H19" s="113"/>
      <c r="I19" s="113"/>
      <c r="J19" s="113"/>
    </row>
    <row r="20" spans="1:10" x14ac:dyDescent="0.2">
      <c r="A20" s="98" t="s">
        <v>74</v>
      </c>
      <c r="B20" s="99" t="s">
        <v>75</v>
      </c>
      <c r="C20" s="100">
        <v>5100</v>
      </c>
      <c r="D20" s="100">
        <v>5579.78</v>
      </c>
      <c r="E20" s="100">
        <f t="shared" si="0"/>
        <v>-479.77999999999975</v>
      </c>
      <c r="F20" s="73">
        <f t="shared" si="1"/>
        <v>109.40745098039216</v>
      </c>
      <c r="H20" s="113"/>
      <c r="I20" s="113"/>
      <c r="J20" s="113"/>
    </row>
    <row r="21" spans="1:10" x14ac:dyDescent="0.2">
      <c r="A21" s="98" t="s">
        <v>80</v>
      </c>
      <c r="B21" s="99" t="s">
        <v>81</v>
      </c>
      <c r="C21" s="100">
        <v>1300</v>
      </c>
      <c r="D21" s="100">
        <v>3104.48</v>
      </c>
      <c r="E21" s="100">
        <f t="shared" ref="E21:E88" si="2">C21-D21</f>
        <v>-1804.48</v>
      </c>
      <c r="F21" s="73">
        <f t="shared" si="1"/>
        <v>238.80615384615385</v>
      </c>
      <c r="H21" s="113"/>
      <c r="I21" s="113"/>
      <c r="J21" s="113"/>
    </row>
    <row r="22" spans="1:10" x14ac:dyDescent="0.2">
      <c r="A22" s="98" t="s">
        <v>92</v>
      </c>
      <c r="B22" s="99" t="s">
        <v>93</v>
      </c>
      <c r="C22" s="100">
        <v>0</v>
      </c>
      <c r="D22" s="100">
        <v>0</v>
      </c>
      <c r="E22" s="100">
        <f t="shared" si="2"/>
        <v>0</v>
      </c>
      <c r="F22" s="73" t="e">
        <f t="shared" si="1"/>
        <v>#DIV/0!</v>
      </c>
      <c r="H22" s="113"/>
      <c r="I22" s="113"/>
      <c r="J22" s="113"/>
    </row>
    <row r="23" spans="1:10" x14ac:dyDescent="0.2">
      <c r="A23" s="98" t="s">
        <v>112</v>
      </c>
      <c r="B23" s="99" t="s">
        <v>113</v>
      </c>
      <c r="C23" s="100">
        <v>600</v>
      </c>
      <c r="D23" s="100">
        <v>256.11</v>
      </c>
      <c r="E23" s="100">
        <f t="shared" si="2"/>
        <v>343.89</v>
      </c>
      <c r="F23" s="73">
        <f t="shared" si="1"/>
        <v>42.685000000000002</v>
      </c>
      <c r="H23" s="113"/>
      <c r="I23" s="113"/>
      <c r="J23" s="113"/>
    </row>
    <row r="24" spans="1:10" x14ac:dyDescent="0.2">
      <c r="A24" s="98" t="s">
        <v>122</v>
      </c>
      <c r="B24" s="99" t="s">
        <v>123</v>
      </c>
      <c r="C24" s="100">
        <v>3200</v>
      </c>
      <c r="D24" s="100">
        <v>2219.19</v>
      </c>
      <c r="E24" s="100">
        <f t="shared" si="2"/>
        <v>980.81</v>
      </c>
      <c r="F24" s="73">
        <f t="shared" si="1"/>
        <v>69.349687500000002</v>
      </c>
      <c r="H24" s="113"/>
      <c r="I24" s="113"/>
      <c r="J24" s="113"/>
    </row>
    <row r="25" spans="1:10" ht="22.5" x14ac:dyDescent="0.2">
      <c r="A25" s="95" t="s">
        <v>206</v>
      </c>
      <c r="B25" s="96" t="s">
        <v>207</v>
      </c>
      <c r="C25" s="97">
        <v>0</v>
      </c>
      <c r="D25" s="97">
        <v>7417.35</v>
      </c>
      <c r="E25" s="97">
        <f t="shared" si="2"/>
        <v>-7417.35</v>
      </c>
      <c r="F25" s="104" t="e">
        <f t="shared" si="1"/>
        <v>#DIV/0!</v>
      </c>
    </row>
    <row r="26" spans="1:10" x14ac:dyDescent="0.2">
      <c r="A26" s="98" t="s">
        <v>74</v>
      </c>
      <c r="B26" s="99" t="s">
        <v>75</v>
      </c>
      <c r="C26" s="100">
        <v>0</v>
      </c>
      <c r="D26" s="100">
        <v>7417.35</v>
      </c>
      <c r="E26" s="100">
        <f t="shared" si="2"/>
        <v>-7417.35</v>
      </c>
      <c r="F26" s="73" t="e">
        <f t="shared" si="1"/>
        <v>#DIV/0!</v>
      </c>
    </row>
    <row r="27" spans="1:10" x14ac:dyDescent="0.2">
      <c r="A27" s="98" t="s">
        <v>134</v>
      </c>
      <c r="B27" s="99" t="s">
        <v>121</v>
      </c>
      <c r="C27" s="100">
        <v>0</v>
      </c>
      <c r="D27" s="100">
        <v>7417.35</v>
      </c>
      <c r="E27" s="100">
        <v>-5464.27</v>
      </c>
      <c r="F27" s="73" t="e">
        <f t="shared" si="1"/>
        <v>#DIV/0!</v>
      </c>
    </row>
    <row r="28" spans="1:10" ht="22.5" x14ac:dyDescent="0.2">
      <c r="A28" s="95" t="s">
        <v>204</v>
      </c>
      <c r="B28" s="96" t="s">
        <v>205</v>
      </c>
      <c r="C28" s="97">
        <v>39800</v>
      </c>
      <c r="D28" s="97">
        <v>8746.75</v>
      </c>
      <c r="E28" s="97">
        <f t="shared" si="2"/>
        <v>31053.25</v>
      </c>
      <c r="F28" s="104">
        <f t="shared" si="1"/>
        <v>21.97675879396985</v>
      </c>
    </row>
    <row r="29" spans="1:10" x14ac:dyDescent="0.2">
      <c r="A29" s="98" t="s">
        <v>74</v>
      </c>
      <c r="B29" s="99" t="s">
        <v>75</v>
      </c>
      <c r="C29" s="100">
        <v>14100</v>
      </c>
      <c r="D29" s="100">
        <v>8485.93</v>
      </c>
      <c r="E29" s="100">
        <f t="shared" si="2"/>
        <v>5614.07</v>
      </c>
      <c r="F29" s="73">
        <f t="shared" si="1"/>
        <v>60.183900709219863</v>
      </c>
    </row>
    <row r="30" spans="1:10" x14ac:dyDescent="0.2">
      <c r="A30" s="98" t="s">
        <v>104</v>
      </c>
      <c r="B30" s="99" t="s">
        <v>105</v>
      </c>
      <c r="C30" s="100">
        <v>14100</v>
      </c>
      <c r="D30" s="100">
        <v>8485.93</v>
      </c>
      <c r="E30" s="100">
        <f t="shared" si="2"/>
        <v>5614.07</v>
      </c>
      <c r="F30" s="73">
        <f t="shared" si="1"/>
        <v>60.183900709219863</v>
      </c>
    </row>
    <row r="31" spans="1:10" x14ac:dyDescent="0.2">
      <c r="A31" s="98" t="s">
        <v>160</v>
      </c>
      <c r="B31" s="99" t="s">
        <v>161</v>
      </c>
      <c r="C31" s="100">
        <v>25700</v>
      </c>
      <c r="D31" s="100">
        <v>260.82</v>
      </c>
      <c r="E31" s="100">
        <f t="shared" si="2"/>
        <v>25439.18</v>
      </c>
      <c r="F31" s="73">
        <f t="shared" si="1"/>
        <v>1.014863813229572</v>
      </c>
    </row>
    <row r="32" spans="1:10" x14ac:dyDescent="0.2">
      <c r="A32" s="98" t="s">
        <v>164</v>
      </c>
      <c r="B32" s="99" t="s">
        <v>165</v>
      </c>
      <c r="C32" s="100">
        <v>0</v>
      </c>
      <c r="D32" s="100">
        <v>0</v>
      </c>
      <c r="E32" s="100">
        <f t="shared" si="2"/>
        <v>0</v>
      </c>
      <c r="F32" s="73" t="e">
        <f t="shared" si="1"/>
        <v>#DIV/0!</v>
      </c>
    </row>
    <row r="33" spans="1:10" x14ac:dyDescent="0.2">
      <c r="A33" s="98" t="s">
        <v>168</v>
      </c>
      <c r="B33" s="99" t="s">
        <v>169</v>
      </c>
      <c r="C33" s="100">
        <v>0</v>
      </c>
      <c r="D33" s="100">
        <v>0</v>
      </c>
      <c r="E33" s="100">
        <f t="shared" si="2"/>
        <v>0</v>
      </c>
      <c r="F33" s="73" t="e">
        <f t="shared" si="1"/>
        <v>#DIV/0!</v>
      </c>
      <c r="H33" s="113"/>
      <c r="I33" s="113"/>
    </row>
    <row r="34" spans="1:10" x14ac:dyDescent="0.2">
      <c r="A34" s="98" t="s">
        <v>170</v>
      </c>
      <c r="B34" s="99" t="s">
        <v>171</v>
      </c>
      <c r="C34" s="100">
        <v>0</v>
      </c>
      <c r="D34" s="100">
        <v>0</v>
      </c>
      <c r="E34" s="100">
        <f t="shared" si="2"/>
        <v>0</v>
      </c>
      <c r="F34" s="73" t="e">
        <f t="shared" si="1"/>
        <v>#DIV/0!</v>
      </c>
    </row>
    <row r="35" spans="1:10" x14ac:dyDescent="0.2">
      <c r="A35" s="98" t="s">
        <v>172</v>
      </c>
      <c r="B35" s="99" t="s">
        <v>173</v>
      </c>
      <c r="C35" s="100">
        <v>25200</v>
      </c>
      <c r="D35" s="100">
        <v>0</v>
      </c>
      <c r="E35" s="100">
        <f t="shared" si="2"/>
        <v>25200</v>
      </c>
      <c r="F35" s="73">
        <f t="shared" si="1"/>
        <v>0</v>
      </c>
    </row>
    <row r="36" spans="1:10" x14ac:dyDescent="0.2">
      <c r="A36" s="98" t="s">
        <v>176</v>
      </c>
      <c r="B36" s="99" t="s">
        <v>177</v>
      </c>
      <c r="C36" s="100">
        <v>500</v>
      </c>
      <c r="D36" s="100">
        <v>260.82</v>
      </c>
      <c r="E36" s="100">
        <f t="shared" si="2"/>
        <v>239.18</v>
      </c>
      <c r="F36" s="73">
        <f t="shared" si="1"/>
        <v>52.164000000000001</v>
      </c>
    </row>
    <row r="37" spans="1:10" x14ac:dyDescent="0.2">
      <c r="A37" s="89" t="s">
        <v>185</v>
      </c>
      <c r="B37" s="90" t="s">
        <v>186</v>
      </c>
      <c r="C37" s="91">
        <v>94030</v>
      </c>
      <c r="D37" s="91">
        <v>108358</v>
      </c>
      <c r="E37" s="91">
        <f t="shared" si="2"/>
        <v>-14328</v>
      </c>
      <c r="F37" s="102">
        <f t="shared" si="1"/>
        <v>115.23769009890461</v>
      </c>
      <c r="H37" s="113"/>
      <c r="I37" s="113"/>
      <c r="J37" s="113"/>
    </row>
    <row r="38" spans="1:10" x14ac:dyDescent="0.2">
      <c r="A38" s="92" t="s">
        <v>225</v>
      </c>
      <c r="B38" s="93" t="s">
        <v>226</v>
      </c>
      <c r="C38" s="94">
        <v>94030</v>
      </c>
      <c r="D38" s="94">
        <v>108358</v>
      </c>
      <c r="E38" s="94">
        <f t="shared" si="2"/>
        <v>-14328</v>
      </c>
      <c r="F38" s="103">
        <f t="shared" si="1"/>
        <v>115.23769009890461</v>
      </c>
      <c r="H38" s="113"/>
      <c r="I38" s="113"/>
      <c r="J38" s="113"/>
    </row>
    <row r="39" spans="1:10" ht="22.5" x14ac:dyDescent="0.2">
      <c r="A39" s="95" t="s">
        <v>202</v>
      </c>
      <c r="B39" s="96" t="s">
        <v>203</v>
      </c>
      <c r="C39" s="97">
        <v>89730</v>
      </c>
      <c r="D39" s="97">
        <v>87216.75</v>
      </c>
      <c r="E39" s="97">
        <f t="shared" si="2"/>
        <v>2513.25</v>
      </c>
      <c r="F39" s="104">
        <f t="shared" si="1"/>
        <v>97.199097291875631</v>
      </c>
    </row>
    <row r="40" spans="1:10" x14ac:dyDescent="0.2">
      <c r="A40" s="98" t="s">
        <v>74</v>
      </c>
      <c r="B40" s="99" t="s">
        <v>75</v>
      </c>
      <c r="C40" s="100">
        <v>89550</v>
      </c>
      <c r="D40" s="100">
        <v>87108.06</v>
      </c>
      <c r="E40" s="100">
        <f t="shared" si="2"/>
        <v>2441.9400000000023</v>
      </c>
      <c r="F40" s="73">
        <f t="shared" si="1"/>
        <v>97.273098827470676</v>
      </c>
    </row>
    <row r="41" spans="1:10" x14ac:dyDescent="0.2">
      <c r="A41" s="98" t="s">
        <v>78</v>
      </c>
      <c r="B41" s="99" t="s">
        <v>79</v>
      </c>
      <c r="C41" s="100">
        <v>100</v>
      </c>
      <c r="D41" s="100">
        <v>124.22</v>
      </c>
      <c r="E41" s="100">
        <f t="shared" si="2"/>
        <v>-24.22</v>
      </c>
      <c r="F41" s="73">
        <f t="shared" si="1"/>
        <v>124.22</v>
      </c>
    </row>
    <row r="42" spans="1:10" x14ac:dyDescent="0.2">
      <c r="A42" s="98" t="s">
        <v>80</v>
      </c>
      <c r="B42" s="99" t="s">
        <v>81</v>
      </c>
      <c r="C42" s="100">
        <v>11600</v>
      </c>
      <c r="D42" s="100">
        <v>12039.04</v>
      </c>
      <c r="E42" s="100">
        <f t="shared" si="2"/>
        <v>-439.04000000000087</v>
      </c>
      <c r="F42" s="73">
        <f t="shared" si="1"/>
        <v>103.7848275862069</v>
      </c>
    </row>
    <row r="43" spans="1:10" x14ac:dyDescent="0.2">
      <c r="A43" s="98" t="s">
        <v>82</v>
      </c>
      <c r="B43" s="99" t="s">
        <v>83</v>
      </c>
      <c r="C43" s="100">
        <v>200</v>
      </c>
      <c r="D43" s="100">
        <v>200</v>
      </c>
      <c r="E43" s="100">
        <f t="shared" si="2"/>
        <v>0</v>
      </c>
      <c r="F43" s="73">
        <f t="shared" si="1"/>
        <v>100</v>
      </c>
    </row>
    <row r="44" spans="1:10" x14ac:dyDescent="0.2">
      <c r="A44" s="98" t="s">
        <v>84</v>
      </c>
      <c r="B44" s="99" t="s">
        <v>85</v>
      </c>
      <c r="C44" s="100">
        <v>0</v>
      </c>
      <c r="D44" s="100">
        <v>0</v>
      </c>
      <c r="E44" s="100">
        <f t="shared" si="2"/>
        <v>0</v>
      </c>
      <c r="F44" s="73" t="s">
        <v>34</v>
      </c>
    </row>
    <row r="45" spans="1:10" x14ac:dyDescent="0.2">
      <c r="A45" s="98" t="s">
        <v>88</v>
      </c>
      <c r="B45" s="99" t="s">
        <v>89</v>
      </c>
      <c r="C45" s="100">
        <v>900</v>
      </c>
      <c r="D45" s="100">
        <v>985.2</v>
      </c>
      <c r="E45" s="100">
        <f t="shared" si="2"/>
        <v>-85.200000000000045</v>
      </c>
      <c r="F45" s="73">
        <f t="shared" si="1"/>
        <v>109.46666666666667</v>
      </c>
    </row>
    <row r="46" spans="1:10" x14ac:dyDescent="0.2">
      <c r="A46" s="98" t="s">
        <v>90</v>
      </c>
      <c r="B46" s="99" t="s">
        <v>91</v>
      </c>
      <c r="C46" s="100">
        <v>64400</v>
      </c>
      <c r="D46" s="100">
        <v>64220.160000000003</v>
      </c>
      <c r="E46" s="100">
        <f t="shared" si="2"/>
        <v>179.83999999999651</v>
      </c>
      <c r="F46" s="73">
        <f t="shared" si="1"/>
        <v>99.720745341614915</v>
      </c>
    </row>
    <row r="47" spans="1:10" x14ac:dyDescent="0.2">
      <c r="A47" s="98" t="s">
        <v>92</v>
      </c>
      <c r="B47" s="99" t="s">
        <v>93</v>
      </c>
      <c r="C47" s="100">
        <v>0</v>
      </c>
      <c r="D47" s="100">
        <v>0</v>
      </c>
      <c r="E47" s="100">
        <f t="shared" si="2"/>
        <v>0</v>
      </c>
      <c r="F47" s="73" t="s">
        <v>34</v>
      </c>
    </row>
    <row r="48" spans="1:10" x14ac:dyDescent="0.2">
      <c r="A48" s="98" t="s">
        <v>94</v>
      </c>
      <c r="B48" s="99" t="s">
        <v>95</v>
      </c>
      <c r="C48" s="100">
        <v>500</v>
      </c>
      <c r="D48" s="100">
        <v>503.04</v>
      </c>
      <c r="E48" s="100">
        <f t="shared" si="2"/>
        <v>-3.0400000000000205</v>
      </c>
      <c r="F48" s="73">
        <f t="shared" si="1"/>
        <v>100.608</v>
      </c>
    </row>
    <row r="49" spans="1:6" x14ac:dyDescent="0.2">
      <c r="A49" s="98" t="s">
        <v>96</v>
      </c>
      <c r="B49" s="99" t="s">
        <v>97</v>
      </c>
      <c r="C49" s="100">
        <v>200</v>
      </c>
      <c r="D49" s="100">
        <v>200</v>
      </c>
      <c r="E49" s="100">
        <f t="shared" si="2"/>
        <v>0</v>
      </c>
      <c r="F49" s="73">
        <f t="shared" si="1"/>
        <v>100</v>
      </c>
    </row>
    <row r="50" spans="1:6" x14ac:dyDescent="0.2">
      <c r="A50" s="98" t="s">
        <v>102</v>
      </c>
      <c r="B50" s="99" t="s">
        <v>103</v>
      </c>
      <c r="C50" s="100">
        <v>400</v>
      </c>
      <c r="D50" s="100">
        <v>440.93</v>
      </c>
      <c r="E50" s="100">
        <f t="shared" si="2"/>
        <v>-40.930000000000007</v>
      </c>
      <c r="F50" s="73">
        <f t="shared" si="1"/>
        <v>110.2325</v>
      </c>
    </row>
    <row r="51" spans="1:6" x14ac:dyDescent="0.2">
      <c r="A51" s="98" t="s">
        <v>104</v>
      </c>
      <c r="B51" s="99" t="s">
        <v>105</v>
      </c>
      <c r="C51" s="100">
        <v>6900</v>
      </c>
      <c r="D51" s="100">
        <v>5056.0200000000004</v>
      </c>
      <c r="E51" s="100">
        <f t="shared" si="2"/>
        <v>1843.9799999999996</v>
      </c>
      <c r="F51" s="73">
        <f t="shared" si="1"/>
        <v>73.275652173913059</v>
      </c>
    </row>
    <row r="52" spans="1:6" x14ac:dyDescent="0.2">
      <c r="A52" s="98" t="s">
        <v>106</v>
      </c>
      <c r="B52" s="99" t="s">
        <v>107</v>
      </c>
      <c r="C52" s="100">
        <v>100</v>
      </c>
      <c r="D52" s="100">
        <v>100</v>
      </c>
      <c r="E52" s="100">
        <f t="shared" si="2"/>
        <v>0</v>
      </c>
      <c r="F52" s="73">
        <f t="shared" si="1"/>
        <v>100</v>
      </c>
    </row>
    <row r="53" spans="1:6" x14ac:dyDescent="0.2">
      <c r="A53" s="98" t="s">
        <v>108</v>
      </c>
      <c r="B53" s="99" t="s">
        <v>109</v>
      </c>
      <c r="C53" s="100">
        <v>1300</v>
      </c>
      <c r="D53" s="100">
        <v>1354.93</v>
      </c>
      <c r="E53" s="100">
        <f t="shared" si="2"/>
        <v>-54.930000000000064</v>
      </c>
      <c r="F53" s="73">
        <f t="shared" si="1"/>
        <v>104.22538461538463</v>
      </c>
    </row>
    <row r="54" spans="1:6" x14ac:dyDescent="0.2">
      <c r="A54" s="98" t="s">
        <v>110</v>
      </c>
      <c r="B54" s="99" t="s">
        <v>111</v>
      </c>
      <c r="C54" s="100">
        <v>0</v>
      </c>
      <c r="D54" s="100">
        <v>0</v>
      </c>
      <c r="E54" s="100">
        <f t="shared" si="2"/>
        <v>0</v>
      </c>
      <c r="F54" s="73" t="s">
        <v>34</v>
      </c>
    </row>
    <row r="55" spans="1:6" x14ac:dyDescent="0.2">
      <c r="A55" s="98" t="s">
        <v>112</v>
      </c>
      <c r="B55" s="99" t="s">
        <v>113</v>
      </c>
      <c r="C55" s="100">
        <v>600</v>
      </c>
      <c r="D55" s="100">
        <v>600</v>
      </c>
      <c r="E55" s="100">
        <f t="shared" si="2"/>
        <v>0</v>
      </c>
      <c r="F55" s="73">
        <f t="shared" si="1"/>
        <v>100</v>
      </c>
    </row>
    <row r="56" spans="1:6" x14ac:dyDescent="0.2">
      <c r="A56" s="98" t="s">
        <v>114</v>
      </c>
      <c r="B56" s="99" t="s">
        <v>115</v>
      </c>
      <c r="C56" s="100">
        <v>200</v>
      </c>
      <c r="D56" s="100">
        <v>200</v>
      </c>
      <c r="E56" s="100">
        <f t="shared" si="2"/>
        <v>0</v>
      </c>
      <c r="F56" s="73">
        <f t="shared" si="1"/>
        <v>100</v>
      </c>
    </row>
    <row r="57" spans="1:6" x14ac:dyDescent="0.2">
      <c r="A57" s="98" t="s">
        <v>116</v>
      </c>
      <c r="B57" s="99" t="s">
        <v>117</v>
      </c>
      <c r="C57" s="100">
        <v>200</v>
      </c>
      <c r="D57" s="100">
        <v>234.52</v>
      </c>
      <c r="E57" s="100">
        <f t="shared" si="2"/>
        <v>-34.52000000000001</v>
      </c>
      <c r="F57" s="73">
        <f t="shared" si="1"/>
        <v>117.26</v>
      </c>
    </row>
    <row r="58" spans="1:6" x14ac:dyDescent="0.2">
      <c r="A58" s="98" t="s">
        <v>118</v>
      </c>
      <c r="B58" s="99" t="s">
        <v>119</v>
      </c>
      <c r="C58" s="100">
        <v>300</v>
      </c>
      <c r="D58" s="100">
        <v>300</v>
      </c>
      <c r="E58" s="100">
        <f t="shared" si="2"/>
        <v>0</v>
      </c>
      <c r="F58" s="73">
        <f t="shared" si="1"/>
        <v>100</v>
      </c>
    </row>
    <row r="59" spans="1:6" x14ac:dyDescent="0.2">
      <c r="A59" s="98" t="s">
        <v>124</v>
      </c>
      <c r="B59" s="99" t="s">
        <v>125</v>
      </c>
      <c r="C59" s="100">
        <v>1100</v>
      </c>
      <c r="D59" s="100">
        <v>0</v>
      </c>
      <c r="E59" s="100">
        <f t="shared" si="2"/>
        <v>1100</v>
      </c>
      <c r="F59" s="73">
        <f t="shared" si="1"/>
        <v>0</v>
      </c>
    </row>
    <row r="60" spans="1:6" x14ac:dyDescent="0.2">
      <c r="A60" s="98" t="s">
        <v>126</v>
      </c>
      <c r="B60" s="99" t="s">
        <v>127</v>
      </c>
      <c r="C60" s="100">
        <v>100</v>
      </c>
      <c r="D60" s="100">
        <v>100</v>
      </c>
      <c r="E60" s="100">
        <f t="shared" si="2"/>
        <v>0</v>
      </c>
      <c r="F60" s="73">
        <f t="shared" si="1"/>
        <v>100</v>
      </c>
    </row>
    <row r="61" spans="1:6" x14ac:dyDescent="0.2">
      <c r="A61" s="98" t="s">
        <v>128</v>
      </c>
      <c r="B61" s="99" t="s">
        <v>129</v>
      </c>
      <c r="C61" s="100">
        <v>50</v>
      </c>
      <c r="D61" s="100">
        <v>50</v>
      </c>
      <c r="E61" s="100">
        <f t="shared" si="2"/>
        <v>0</v>
      </c>
      <c r="F61" s="73">
        <f t="shared" si="1"/>
        <v>100</v>
      </c>
    </row>
    <row r="62" spans="1:6" x14ac:dyDescent="0.2">
      <c r="A62" s="98" t="s">
        <v>130</v>
      </c>
      <c r="B62" s="99" t="s">
        <v>131</v>
      </c>
      <c r="C62" s="100">
        <v>0</v>
      </c>
      <c r="D62" s="100">
        <v>0</v>
      </c>
      <c r="E62" s="100">
        <f t="shared" si="2"/>
        <v>0</v>
      </c>
      <c r="F62" s="73" t="s">
        <v>34</v>
      </c>
    </row>
    <row r="63" spans="1:6" x14ac:dyDescent="0.2">
      <c r="A63" s="98" t="s">
        <v>132</v>
      </c>
      <c r="B63" s="99" t="s">
        <v>133</v>
      </c>
      <c r="C63" s="100">
        <v>0</v>
      </c>
      <c r="D63" s="100">
        <v>0</v>
      </c>
      <c r="E63" s="100">
        <f t="shared" si="2"/>
        <v>0</v>
      </c>
      <c r="F63" s="73" t="s">
        <v>34</v>
      </c>
    </row>
    <row r="64" spans="1:6" x14ac:dyDescent="0.2">
      <c r="A64" s="98" t="s">
        <v>134</v>
      </c>
      <c r="B64" s="99" t="s">
        <v>121</v>
      </c>
      <c r="C64" s="100">
        <v>400</v>
      </c>
      <c r="D64" s="100">
        <v>400</v>
      </c>
      <c r="E64" s="100">
        <f t="shared" si="2"/>
        <v>0</v>
      </c>
      <c r="F64" s="73">
        <f t="shared" si="1"/>
        <v>100</v>
      </c>
    </row>
    <row r="65" spans="1:6" x14ac:dyDescent="0.2">
      <c r="A65" s="98" t="s">
        <v>135</v>
      </c>
      <c r="B65" s="99" t="s">
        <v>136</v>
      </c>
      <c r="C65" s="100">
        <v>180</v>
      </c>
      <c r="D65" s="100">
        <v>108.69</v>
      </c>
      <c r="E65" s="100">
        <f t="shared" si="2"/>
        <v>71.31</v>
      </c>
      <c r="F65" s="73">
        <f t="shared" si="1"/>
        <v>60.383333333333333</v>
      </c>
    </row>
    <row r="66" spans="1:6" x14ac:dyDescent="0.2">
      <c r="A66" s="98" t="s">
        <v>139</v>
      </c>
      <c r="B66" s="99" t="s">
        <v>140</v>
      </c>
      <c r="C66" s="100">
        <v>100</v>
      </c>
      <c r="D66" s="100">
        <v>108.69</v>
      </c>
      <c r="E66" s="100">
        <f t="shared" si="2"/>
        <v>-8.6899999999999977</v>
      </c>
      <c r="F66" s="73">
        <f t="shared" si="1"/>
        <v>108.69</v>
      </c>
    </row>
    <row r="67" spans="1:6" x14ac:dyDescent="0.2">
      <c r="A67" s="98" t="s">
        <v>143</v>
      </c>
      <c r="B67" s="99" t="s">
        <v>144</v>
      </c>
      <c r="C67" s="100">
        <v>40</v>
      </c>
      <c r="D67" s="100">
        <v>0</v>
      </c>
      <c r="E67" s="100">
        <f t="shared" si="2"/>
        <v>40</v>
      </c>
      <c r="F67" s="73">
        <f t="shared" si="1"/>
        <v>0</v>
      </c>
    </row>
    <row r="68" spans="1:6" x14ac:dyDescent="0.2">
      <c r="A68" s="98" t="s">
        <v>145</v>
      </c>
      <c r="B68" s="99" t="s">
        <v>146</v>
      </c>
      <c r="C68" s="100">
        <v>40</v>
      </c>
      <c r="D68" s="100">
        <v>0</v>
      </c>
      <c r="E68" s="100">
        <f t="shared" si="2"/>
        <v>40</v>
      </c>
      <c r="F68" s="73">
        <f t="shared" si="1"/>
        <v>0</v>
      </c>
    </row>
    <row r="69" spans="1:6" ht="22.5" x14ac:dyDescent="0.2">
      <c r="A69" s="95" t="s">
        <v>204</v>
      </c>
      <c r="B69" s="96" t="s">
        <v>205</v>
      </c>
      <c r="C69" s="97">
        <v>4300</v>
      </c>
      <c r="D69" s="97">
        <v>21141.25</v>
      </c>
      <c r="E69" s="97">
        <f t="shared" si="2"/>
        <v>-16841.25</v>
      </c>
      <c r="F69" s="104">
        <f t="shared" si="1"/>
        <v>491.65697674418601</v>
      </c>
    </row>
    <row r="70" spans="1:6" x14ac:dyDescent="0.2">
      <c r="A70" s="98" t="s">
        <v>160</v>
      </c>
      <c r="B70" s="99" t="s">
        <v>161</v>
      </c>
      <c r="C70" s="100">
        <v>4300</v>
      </c>
      <c r="D70" s="100">
        <v>21141.25</v>
      </c>
      <c r="E70" s="100">
        <f t="shared" si="2"/>
        <v>-16841.25</v>
      </c>
      <c r="F70" s="73">
        <f t="shared" si="1"/>
        <v>491.65697674418601</v>
      </c>
    </row>
    <row r="71" spans="1:6" x14ac:dyDescent="0.2">
      <c r="A71" s="98" t="s">
        <v>164</v>
      </c>
      <c r="B71" s="99" t="s">
        <v>165</v>
      </c>
      <c r="C71" s="100">
        <v>0</v>
      </c>
      <c r="D71" s="100">
        <v>0</v>
      </c>
      <c r="E71" s="100">
        <f t="shared" si="2"/>
        <v>0</v>
      </c>
      <c r="F71" s="73" t="s">
        <v>34</v>
      </c>
    </row>
    <row r="72" spans="1:6" x14ac:dyDescent="0.2">
      <c r="A72" s="98" t="s">
        <v>168</v>
      </c>
      <c r="B72" s="99" t="s">
        <v>169</v>
      </c>
      <c r="C72" s="100">
        <v>3000</v>
      </c>
      <c r="D72" s="100">
        <v>3000</v>
      </c>
      <c r="E72" s="100">
        <f t="shared" si="2"/>
        <v>0</v>
      </c>
      <c r="F72" s="73">
        <f t="shared" si="1"/>
        <v>100</v>
      </c>
    </row>
    <row r="73" spans="1:6" x14ac:dyDescent="0.2">
      <c r="A73" s="98" t="s">
        <v>172</v>
      </c>
      <c r="B73" s="99" t="s">
        <v>173</v>
      </c>
      <c r="C73" s="100">
        <v>1300</v>
      </c>
      <c r="D73" s="100">
        <v>18141.25</v>
      </c>
      <c r="E73" s="100">
        <f t="shared" si="2"/>
        <v>-16841.25</v>
      </c>
      <c r="F73" s="73">
        <f t="shared" si="1"/>
        <v>1395.4807692307693</v>
      </c>
    </row>
    <row r="74" spans="1:6" x14ac:dyDescent="0.2">
      <c r="A74" s="98" t="s">
        <v>176</v>
      </c>
      <c r="B74" s="99" t="s">
        <v>177</v>
      </c>
      <c r="C74" s="100">
        <v>0</v>
      </c>
      <c r="D74" s="100">
        <v>0</v>
      </c>
      <c r="E74" s="100">
        <f t="shared" si="2"/>
        <v>0</v>
      </c>
      <c r="F74" s="73" t="s">
        <v>34</v>
      </c>
    </row>
    <row r="75" spans="1:6" x14ac:dyDescent="0.2">
      <c r="A75" s="86" t="s">
        <v>227</v>
      </c>
      <c r="B75" s="87" t="s">
        <v>188</v>
      </c>
      <c r="C75" s="88">
        <v>21100</v>
      </c>
      <c r="D75" s="88">
        <v>22372.639999999999</v>
      </c>
      <c r="E75" s="88">
        <f t="shared" si="2"/>
        <v>-1272.6399999999994</v>
      </c>
      <c r="F75" s="101">
        <f t="shared" si="1"/>
        <v>106.03146919431279</v>
      </c>
    </row>
    <row r="76" spans="1:6" x14ac:dyDescent="0.2">
      <c r="A76" s="89" t="s">
        <v>187</v>
      </c>
      <c r="B76" s="90" t="s">
        <v>188</v>
      </c>
      <c r="C76" s="91">
        <v>21100</v>
      </c>
      <c r="D76" s="91">
        <v>22372.639999999999</v>
      </c>
      <c r="E76" s="91">
        <f t="shared" si="2"/>
        <v>-1272.6399999999994</v>
      </c>
      <c r="F76" s="102">
        <f t="shared" si="1"/>
        <v>106.03146919431279</v>
      </c>
    </row>
    <row r="77" spans="1:6" x14ac:dyDescent="0.2">
      <c r="A77" s="92" t="s">
        <v>225</v>
      </c>
      <c r="B77" s="93" t="s">
        <v>226</v>
      </c>
      <c r="C77" s="94">
        <v>21100</v>
      </c>
      <c r="D77" s="94">
        <v>22372.639999999999</v>
      </c>
      <c r="E77" s="94">
        <f t="shared" si="2"/>
        <v>-1272.6399999999994</v>
      </c>
      <c r="F77" s="103">
        <f t="shared" si="1"/>
        <v>106.03146919431279</v>
      </c>
    </row>
    <row r="78" spans="1:6" ht="22.5" x14ac:dyDescent="0.2">
      <c r="A78" s="95" t="s">
        <v>202</v>
      </c>
      <c r="B78" s="96" t="s">
        <v>203</v>
      </c>
      <c r="C78" s="97">
        <v>19100</v>
      </c>
      <c r="D78" s="97">
        <v>20827.849999999999</v>
      </c>
      <c r="E78" s="97">
        <f t="shared" si="2"/>
        <v>-1727.8499999999985</v>
      </c>
      <c r="F78" s="104">
        <f t="shared" ref="F78:F146" si="3">D78/C78*100</f>
        <v>109.04633507853403</v>
      </c>
    </row>
    <row r="79" spans="1:6" s="121" customFormat="1" x14ac:dyDescent="0.2">
      <c r="A79" s="98">
        <v>31</v>
      </c>
      <c r="B79" s="99" t="s">
        <v>58</v>
      </c>
      <c r="C79" s="100">
        <v>0</v>
      </c>
      <c r="D79" s="100">
        <v>1040</v>
      </c>
      <c r="E79" s="100">
        <f t="shared" ref="E79:E80" si="4">C79-D79</f>
        <v>-1040</v>
      </c>
      <c r="F79" s="73" t="e">
        <f t="shared" ref="F79:F80" si="5">D79/C79*100</f>
        <v>#DIV/0!</v>
      </c>
    </row>
    <row r="80" spans="1:6" s="121" customFormat="1" x14ac:dyDescent="0.2">
      <c r="A80" s="98">
        <v>3121</v>
      </c>
      <c r="B80" s="99" t="s">
        <v>68</v>
      </c>
      <c r="C80" s="100">
        <v>0</v>
      </c>
      <c r="D80" s="100">
        <v>1040</v>
      </c>
      <c r="E80" s="100">
        <f t="shared" si="4"/>
        <v>-1040</v>
      </c>
      <c r="F80" s="73" t="e">
        <f t="shared" si="5"/>
        <v>#DIV/0!</v>
      </c>
    </row>
    <row r="81" spans="1:6" x14ac:dyDescent="0.2">
      <c r="A81" s="98" t="s">
        <v>74</v>
      </c>
      <c r="B81" s="99" t="s">
        <v>75</v>
      </c>
      <c r="C81" s="100">
        <v>19100</v>
      </c>
      <c r="D81" s="100">
        <v>19787.849999999999</v>
      </c>
      <c r="E81" s="100">
        <f t="shared" si="2"/>
        <v>-687.84999999999854</v>
      </c>
      <c r="F81" s="73">
        <f t="shared" si="3"/>
        <v>103.60130890052355</v>
      </c>
    </row>
    <row r="82" spans="1:6" x14ac:dyDescent="0.2">
      <c r="A82" s="98" t="s">
        <v>78</v>
      </c>
      <c r="B82" s="99" t="s">
        <v>79</v>
      </c>
      <c r="C82" s="100">
        <v>100</v>
      </c>
      <c r="D82" s="100">
        <v>133.74</v>
      </c>
      <c r="E82" s="100">
        <f t="shared" si="2"/>
        <v>-33.740000000000009</v>
      </c>
      <c r="F82" s="73">
        <f t="shared" si="3"/>
        <v>133.74</v>
      </c>
    </row>
    <row r="83" spans="1:6" x14ac:dyDescent="0.2">
      <c r="A83" s="98" t="s">
        <v>82</v>
      </c>
      <c r="B83" s="99" t="s">
        <v>83</v>
      </c>
      <c r="C83" s="100">
        <v>100</v>
      </c>
      <c r="D83" s="100">
        <v>170</v>
      </c>
      <c r="E83" s="100">
        <f t="shared" si="2"/>
        <v>-70</v>
      </c>
      <c r="F83" s="73">
        <f t="shared" si="3"/>
        <v>170</v>
      </c>
    </row>
    <row r="84" spans="1:6" s="121" customFormat="1" x14ac:dyDescent="0.2">
      <c r="A84" s="98">
        <v>3214</v>
      </c>
      <c r="B84" s="99" t="s">
        <v>85</v>
      </c>
      <c r="C84" s="100">
        <v>0</v>
      </c>
      <c r="D84" s="100">
        <v>12.9</v>
      </c>
      <c r="E84" s="100">
        <f t="shared" si="2"/>
        <v>-12.9</v>
      </c>
      <c r="F84" s="73" t="e">
        <f t="shared" si="3"/>
        <v>#DIV/0!</v>
      </c>
    </row>
    <row r="85" spans="1:6" x14ac:dyDescent="0.2">
      <c r="A85" s="98" t="s">
        <v>88</v>
      </c>
      <c r="B85" s="99" t="s">
        <v>89</v>
      </c>
      <c r="C85" s="100">
        <v>3000</v>
      </c>
      <c r="D85" s="100">
        <v>3716.9</v>
      </c>
      <c r="E85" s="100">
        <f t="shared" si="2"/>
        <v>-716.90000000000009</v>
      </c>
      <c r="F85" s="73">
        <f t="shared" si="3"/>
        <v>123.89666666666668</v>
      </c>
    </row>
    <row r="86" spans="1:6" x14ac:dyDescent="0.2">
      <c r="A86" s="98" t="s">
        <v>90</v>
      </c>
      <c r="B86" s="99" t="s">
        <v>91</v>
      </c>
      <c r="C86" s="100">
        <v>600</v>
      </c>
      <c r="D86" s="100">
        <v>600.13</v>
      </c>
      <c r="E86" s="100">
        <f t="shared" si="2"/>
        <v>-0.12999999999999545</v>
      </c>
      <c r="F86" s="73">
        <f t="shared" si="3"/>
        <v>100.02166666666668</v>
      </c>
    </row>
    <row r="87" spans="1:6" s="121" customFormat="1" x14ac:dyDescent="0.2">
      <c r="A87" s="98">
        <v>3223</v>
      </c>
      <c r="B87" s="124" t="s">
        <v>93</v>
      </c>
      <c r="C87" s="100">
        <v>5300</v>
      </c>
      <c r="D87" s="100">
        <v>4426.5600000000004</v>
      </c>
      <c r="E87" s="100"/>
      <c r="F87" s="73"/>
    </row>
    <row r="88" spans="1:6" x14ac:dyDescent="0.2">
      <c r="A88" s="98" t="s">
        <v>96</v>
      </c>
      <c r="B88" s="99" t="s">
        <v>97</v>
      </c>
      <c r="C88" s="100">
        <v>2000</v>
      </c>
      <c r="D88" s="100">
        <v>2000</v>
      </c>
      <c r="E88" s="100">
        <f t="shared" si="2"/>
        <v>0</v>
      </c>
      <c r="F88" s="73">
        <f t="shared" si="3"/>
        <v>100</v>
      </c>
    </row>
    <row r="89" spans="1:6" x14ac:dyDescent="0.2">
      <c r="A89" s="98" t="s">
        <v>102</v>
      </c>
      <c r="B89" s="99" t="s">
        <v>103</v>
      </c>
      <c r="C89" s="100">
        <v>200</v>
      </c>
      <c r="D89" s="100">
        <v>323.72000000000003</v>
      </c>
      <c r="E89" s="100">
        <f t="shared" ref="E89:E153" si="6">C89-D89</f>
        <v>-123.72000000000003</v>
      </c>
      <c r="F89" s="73">
        <f t="shared" si="3"/>
        <v>161.86000000000001</v>
      </c>
    </row>
    <row r="90" spans="1:6" x14ac:dyDescent="0.2">
      <c r="A90" s="98" t="s">
        <v>114</v>
      </c>
      <c r="B90" s="99" t="s">
        <v>115</v>
      </c>
      <c r="C90" s="100">
        <v>4000</v>
      </c>
      <c r="D90" s="100">
        <v>4084.65</v>
      </c>
      <c r="E90" s="100">
        <f t="shared" si="6"/>
        <v>-84.650000000000091</v>
      </c>
      <c r="F90" s="73">
        <f t="shared" si="3"/>
        <v>102.11624999999999</v>
      </c>
    </row>
    <row r="91" spans="1:6" x14ac:dyDescent="0.2">
      <c r="A91" s="98" t="s">
        <v>116</v>
      </c>
      <c r="B91" s="99" t="s">
        <v>117</v>
      </c>
      <c r="C91" s="100">
        <v>1500</v>
      </c>
      <c r="D91" s="100">
        <v>1654</v>
      </c>
      <c r="E91" s="100">
        <f t="shared" si="6"/>
        <v>-154</v>
      </c>
      <c r="F91" s="73">
        <f t="shared" si="3"/>
        <v>110.26666666666667</v>
      </c>
    </row>
    <row r="92" spans="1:6" x14ac:dyDescent="0.2">
      <c r="A92" s="98" t="s">
        <v>122</v>
      </c>
      <c r="B92" s="99" t="s">
        <v>123</v>
      </c>
      <c r="C92" s="100">
        <v>100</v>
      </c>
      <c r="D92" s="100">
        <v>0.24</v>
      </c>
      <c r="E92" s="100">
        <f t="shared" si="6"/>
        <v>99.76</v>
      </c>
      <c r="F92" s="73">
        <f t="shared" si="3"/>
        <v>0.24</v>
      </c>
    </row>
    <row r="93" spans="1:6" s="121" customFormat="1" x14ac:dyDescent="0.2">
      <c r="A93" s="98">
        <v>3293</v>
      </c>
      <c r="B93" s="124" t="s">
        <v>127</v>
      </c>
      <c r="C93" s="100">
        <v>0</v>
      </c>
      <c r="D93" s="100">
        <v>751.86</v>
      </c>
      <c r="E93" s="100">
        <f t="shared" si="6"/>
        <v>-751.86</v>
      </c>
      <c r="F93" s="73" t="e">
        <f t="shared" si="3"/>
        <v>#DIV/0!</v>
      </c>
    </row>
    <row r="94" spans="1:6" x14ac:dyDescent="0.2">
      <c r="A94" s="98" t="s">
        <v>130</v>
      </c>
      <c r="B94" s="99" t="s">
        <v>131</v>
      </c>
      <c r="C94" s="100">
        <v>1200</v>
      </c>
      <c r="D94" s="100">
        <v>1200</v>
      </c>
      <c r="E94" s="100">
        <f t="shared" si="6"/>
        <v>0</v>
      </c>
      <c r="F94" s="73">
        <f t="shared" si="3"/>
        <v>100</v>
      </c>
    </row>
    <row r="95" spans="1:6" x14ac:dyDescent="0.2">
      <c r="A95" s="98" t="s">
        <v>134</v>
      </c>
      <c r="B95" s="99" t="s">
        <v>121</v>
      </c>
      <c r="C95" s="100">
        <v>1000</v>
      </c>
      <c r="D95" s="100">
        <v>713.15</v>
      </c>
      <c r="E95" s="100">
        <f t="shared" si="6"/>
        <v>286.85000000000002</v>
      </c>
      <c r="F95" s="73">
        <f t="shared" si="3"/>
        <v>71.314999999999998</v>
      </c>
    </row>
    <row r="96" spans="1:6" x14ac:dyDescent="0.2">
      <c r="A96" s="98" t="s">
        <v>147</v>
      </c>
      <c r="B96" s="99" t="s">
        <v>148</v>
      </c>
      <c r="C96" s="100">
        <v>0</v>
      </c>
      <c r="D96" s="100">
        <v>0</v>
      </c>
      <c r="E96" s="100">
        <f t="shared" si="6"/>
        <v>0</v>
      </c>
      <c r="F96" s="73" t="s">
        <v>34</v>
      </c>
    </row>
    <row r="97" spans="1:6" x14ac:dyDescent="0.2">
      <c r="A97" s="98" t="s">
        <v>150</v>
      </c>
      <c r="B97" s="99" t="s">
        <v>151</v>
      </c>
      <c r="C97" s="100">
        <v>0</v>
      </c>
      <c r="D97" s="100">
        <v>0</v>
      </c>
      <c r="E97" s="100">
        <f t="shared" si="6"/>
        <v>0</v>
      </c>
      <c r="F97" s="73" t="s">
        <v>34</v>
      </c>
    </row>
    <row r="98" spans="1:6" ht="22.5" x14ac:dyDescent="0.2">
      <c r="A98" s="95" t="s">
        <v>204</v>
      </c>
      <c r="B98" s="96" t="s">
        <v>205</v>
      </c>
      <c r="C98" s="97">
        <v>2000</v>
      </c>
      <c r="D98" s="97">
        <v>1544.79</v>
      </c>
      <c r="E98" s="97">
        <f t="shared" si="6"/>
        <v>455.21000000000004</v>
      </c>
      <c r="F98" s="104">
        <f t="shared" si="3"/>
        <v>77.239499999999992</v>
      </c>
    </row>
    <row r="99" spans="1:6" x14ac:dyDescent="0.2">
      <c r="A99" s="98" t="s">
        <v>160</v>
      </c>
      <c r="B99" s="99" t="s">
        <v>161</v>
      </c>
      <c r="C99" s="100">
        <v>2000</v>
      </c>
      <c r="D99" s="100">
        <v>1544.79</v>
      </c>
      <c r="E99" s="100">
        <f t="shared" si="6"/>
        <v>455.21000000000004</v>
      </c>
      <c r="F99" s="73">
        <f t="shared" si="3"/>
        <v>77.239499999999992</v>
      </c>
    </row>
    <row r="100" spans="1:6" x14ac:dyDescent="0.2">
      <c r="A100" s="98" t="s">
        <v>168</v>
      </c>
      <c r="B100" s="99" t="s">
        <v>169</v>
      </c>
      <c r="C100" s="100">
        <v>1000</v>
      </c>
      <c r="D100" s="100">
        <v>510.45</v>
      </c>
      <c r="E100" s="100">
        <f t="shared" si="6"/>
        <v>489.55</v>
      </c>
      <c r="F100" s="73">
        <f t="shared" si="3"/>
        <v>51.044999999999995</v>
      </c>
    </row>
    <row r="101" spans="1:6" x14ac:dyDescent="0.2">
      <c r="A101" s="98" t="s">
        <v>172</v>
      </c>
      <c r="B101" s="99" t="s">
        <v>173</v>
      </c>
      <c r="C101" s="117">
        <v>1000</v>
      </c>
      <c r="D101" s="100">
        <v>1034.3399999999999</v>
      </c>
      <c r="E101" s="100">
        <f t="shared" si="6"/>
        <v>-34.339999999999918</v>
      </c>
      <c r="F101" s="73">
        <f t="shared" si="3"/>
        <v>103.43399999999998</v>
      </c>
    </row>
    <row r="102" spans="1:6" x14ac:dyDescent="0.2">
      <c r="A102" s="86" t="s">
        <v>228</v>
      </c>
      <c r="B102" s="87" t="s">
        <v>229</v>
      </c>
      <c r="C102" s="88">
        <v>86500</v>
      </c>
      <c r="D102" s="88">
        <v>90770.75</v>
      </c>
      <c r="E102" s="88">
        <f t="shared" si="6"/>
        <v>-4270.75</v>
      </c>
      <c r="F102" s="101">
        <f t="shared" si="3"/>
        <v>104.93728323699423</v>
      </c>
    </row>
    <row r="103" spans="1:6" x14ac:dyDescent="0.2">
      <c r="A103" s="89" t="s">
        <v>189</v>
      </c>
      <c r="B103" s="90" t="s">
        <v>190</v>
      </c>
      <c r="C103" s="91">
        <v>86500</v>
      </c>
      <c r="D103" s="91">
        <v>90770.75</v>
      </c>
      <c r="E103" s="91">
        <f t="shared" si="6"/>
        <v>-4270.75</v>
      </c>
      <c r="F103" s="102">
        <f t="shared" si="3"/>
        <v>104.93728323699423</v>
      </c>
    </row>
    <row r="104" spans="1:6" x14ac:dyDescent="0.2">
      <c r="A104" s="92" t="s">
        <v>225</v>
      </c>
      <c r="B104" s="93" t="s">
        <v>226</v>
      </c>
      <c r="C104" s="94">
        <v>86500</v>
      </c>
      <c r="D104" s="94">
        <v>90770.75</v>
      </c>
      <c r="E104" s="94">
        <f t="shared" si="6"/>
        <v>-4270.75</v>
      </c>
      <c r="F104" s="103">
        <f t="shared" si="3"/>
        <v>104.93728323699423</v>
      </c>
    </row>
    <row r="105" spans="1:6" ht="22.5" x14ac:dyDescent="0.2">
      <c r="A105" s="95" t="s">
        <v>202</v>
      </c>
      <c r="B105" s="96" t="s">
        <v>203</v>
      </c>
      <c r="C105" s="97">
        <v>67000</v>
      </c>
      <c r="D105" s="97">
        <v>73133.23</v>
      </c>
      <c r="E105" s="97">
        <f t="shared" si="6"/>
        <v>-6133.2299999999959</v>
      </c>
      <c r="F105" s="104">
        <f t="shared" si="3"/>
        <v>109.15407462686566</v>
      </c>
    </row>
    <row r="106" spans="1:6" x14ac:dyDescent="0.2">
      <c r="A106" s="98" t="s">
        <v>57</v>
      </c>
      <c r="B106" s="99" t="s">
        <v>58</v>
      </c>
      <c r="C106" s="100">
        <v>1100</v>
      </c>
      <c r="D106" s="100">
        <v>1100</v>
      </c>
      <c r="E106" s="100">
        <f t="shared" si="6"/>
        <v>0</v>
      </c>
      <c r="F106" s="73">
        <f t="shared" si="3"/>
        <v>100</v>
      </c>
    </row>
    <row r="107" spans="1:6" x14ac:dyDescent="0.2">
      <c r="A107" s="98" t="s">
        <v>69</v>
      </c>
      <c r="B107" s="99" t="s">
        <v>68</v>
      </c>
      <c r="C107" s="100">
        <v>1100</v>
      </c>
      <c r="D107" s="100">
        <v>1100</v>
      </c>
      <c r="E107" s="100">
        <f t="shared" si="6"/>
        <v>0</v>
      </c>
      <c r="F107" s="73">
        <f t="shared" si="3"/>
        <v>100</v>
      </c>
    </row>
    <row r="108" spans="1:6" x14ac:dyDescent="0.2">
      <c r="A108" s="98" t="s">
        <v>74</v>
      </c>
      <c r="B108" s="99" t="s">
        <v>75</v>
      </c>
      <c r="C108" s="100">
        <v>64800</v>
      </c>
      <c r="D108" s="100">
        <v>71015.710000000006</v>
      </c>
      <c r="E108" s="100">
        <f t="shared" si="6"/>
        <v>-6215.7100000000064</v>
      </c>
      <c r="F108" s="73">
        <f t="shared" si="3"/>
        <v>109.5921450617284</v>
      </c>
    </row>
    <row r="109" spans="1:6" x14ac:dyDescent="0.2">
      <c r="A109" s="98" t="s">
        <v>78</v>
      </c>
      <c r="B109" s="99" t="s">
        <v>79</v>
      </c>
      <c r="C109" s="100">
        <v>2000</v>
      </c>
      <c r="D109" s="100">
        <v>2000</v>
      </c>
      <c r="E109" s="100">
        <f t="shared" si="6"/>
        <v>0</v>
      </c>
      <c r="F109" s="73">
        <f t="shared" si="3"/>
        <v>100</v>
      </c>
    </row>
    <row r="110" spans="1:6" x14ac:dyDescent="0.2">
      <c r="A110" s="98" t="s">
        <v>82</v>
      </c>
      <c r="B110" s="99" t="s">
        <v>83</v>
      </c>
      <c r="C110" s="100">
        <v>500</v>
      </c>
      <c r="D110" s="100">
        <v>572.5</v>
      </c>
      <c r="E110" s="100">
        <f t="shared" si="6"/>
        <v>-72.5</v>
      </c>
      <c r="F110" s="73">
        <f t="shared" si="3"/>
        <v>114.5</v>
      </c>
    </row>
    <row r="111" spans="1:6" x14ac:dyDescent="0.2">
      <c r="A111" s="98" t="s">
        <v>84</v>
      </c>
      <c r="B111" s="99" t="s">
        <v>85</v>
      </c>
      <c r="C111" s="100">
        <v>700</v>
      </c>
      <c r="D111" s="100">
        <v>700</v>
      </c>
      <c r="E111" s="100">
        <f t="shared" si="6"/>
        <v>0</v>
      </c>
      <c r="F111" s="73">
        <f t="shared" si="3"/>
        <v>100</v>
      </c>
    </row>
    <row r="112" spans="1:6" x14ac:dyDescent="0.2">
      <c r="A112" s="98" t="s">
        <v>88</v>
      </c>
      <c r="B112" s="99" t="s">
        <v>89</v>
      </c>
      <c r="C112" s="100">
        <v>6000</v>
      </c>
      <c r="D112" s="100">
        <v>6940.17</v>
      </c>
      <c r="E112" s="100">
        <f t="shared" si="6"/>
        <v>-940.17000000000007</v>
      </c>
      <c r="F112" s="73">
        <f t="shared" si="3"/>
        <v>115.6695</v>
      </c>
    </row>
    <row r="113" spans="1:6" x14ac:dyDescent="0.2">
      <c r="A113" s="98" t="s">
        <v>90</v>
      </c>
      <c r="B113" s="99" t="s">
        <v>91</v>
      </c>
      <c r="C113" s="100">
        <v>700</v>
      </c>
      <c r="D113" s="100">
        <v>4634.6099999999997</v>
      </c>
      <c r="E113" s="100">
        <f t="shared" si="6"/>
        <v>-3934.6099999999997</v>
      </c>
      <c r="F113" s="73">
        <f t="shared" si="3"/>
        <v>662.08714285714279</v>
      </c>
    </row>
    <row r="114" spans="1:6" x14ac:dyDescent="0.2">
      <c r="A114" s="98" t="s">
        <v>92</v>
      </c>
      <c r="B114" s="99" t="s">
        <v>93</v>
      </c>
      <c r="C114" s="100">
        <v>18900</v>
      </c>
      <c r="D114" s="100">
        <v>18900</v>
      </c>
      <c r="E114" s="100">
        <f t="shared" si="6"/>
        <v>0</v>
      </c>
      <c r="F114" s="73">
        <f t="shared" si="3"/>
        <v>100</v>
      </c>
    </row>
    <row r="115" spans="1:6" x14ac:dyDescent="0.2">
      <c r="A115" s="98" t="s">
        <v>94</v>
      </c>
      <c r="B115" s="99" t="s">
        <v>95</v>
      </c>
      <c r="C115" s="100">
        <v>1800</v>
      </c>
      <c r="D115" s="100">
        <v>1830.31</v>
      </c>
      <c r="E115" s="100">
        <f t="shared" si="6"/>
        <v>-30.309999999999945</v>
      </c>
      <c r="F115" s="73">
        <f t="shared" si="3"/>
        <v>101.68388888888889</v>
      </c>
    </row>
    <row r="116" spans="1:6" x14ac:dyDescent="0.2">
      <c r="A116" s="98" t="s">
        <v>96</v>
      </c>
      <c r="B116" s="99" t="s">
        <v>97</v>
      </c>
      <c r="C116" s="100">
        <v>2700</v>
      </c>
      <c r="D116" s="100">
        <v>2381.12</v>
      </c>
      <c r="E116" s="100">
        <f t="shared" si="6"/>
        <v>318.88000000000011</v>
      </c>
      <c r="F116" s="73">
        <f t="shared" si="3"/>
        <v>88.189629629629636</v>
      </c>
    </row>
    <row r="117" spans="1:6" x14ac:dyDescent="0.2">
      <c r="A117" s="98" t="s">
        <v>98</v>
      </c>
      <c r="B117" s="99" t="s">
        <v>99</v>
      </c>
      <c r="C117" s="100">
        <v>400</v>
      </c>
      <c r="D117" s="100">
        <v>481.15</v>
      </c>
      <c r="E117" s="100">
        <f t="shared" si="6"/>
        <v>-81.149999999999977</v>
      </c>
      <c r="F117" s="73">
        <f t="shared" si="3"/>
        <v>120.28749999999999</v>
      </c>
    </row>
    <row r="118" spans="1:6" x14ac:dyDescent="0.2">
      <c r="A118" s="98" t="s">
        <v>102</v>
      </c>
      <c r="B118" s="99" t="s">
        <v>103</v>
      </c>
      <c r="C118" s="100">
        <v>2300</v>
      </c>
      <c r="D118" s="100">
        <v>2688.18</v>
      </c>
      <c r="E118" s="100">
        <f t="shared" si="6"/>
        <v>-388.17999999999984</v>
      </c>
      <c r="F118" s="73">
        <f t="shared" si="3"/>
        <v>116.87739130434782</v>
      </c>
    </row>
    <row r="119" spans="1:6" x14ac:dyDescent="0.2">
      <c r="A119" s="98" t="s">
        <v>104</v>
      </c>
      <c r="B119" s="99" t="s">
        <v>105</v>
      </c>
      <c r="C119" s="100">
        <v>500</v>
      </c>
      <c r="D119" s="100">
        <v>0</v>
      </c>
      <c r="E119" s="100">
        <f t="shared" si="6"/>
        <v>500</v>
      </c>
      <c r="F119" s="73">
        <f t="shared" si="3"/>
        <v>0</v>
      </c>
    </row>
    <row r="120" spans="1:6" x14ac:dyDescent="0.2">
      <c r="A120" s="98" t="s">
        <v>106</v>
      </c>
      <c r="B120" s="99" t="s">
        <v>107</v>
      </c>
      <c r="C120" s="100">
        <v>100</v>
      </c>
      <c r="D120" s="100">
        <v>27.44</v>
      </c>
      <c r="E120" s="100">
        <f t="shared" si="6"/>
        <v>72.56</v>
      </c>
      <c r="F120" s="73">
        <f t="shared" si="3"/>
        <v>27.440000000000005</v>
      </c>
    </row>
    <row r="121" spans="1:6" x14ac:dyDescent="0.2">
      <c r="A121" s="98" t="s">
        <v>108</v>
      </c>
      <c r="B121" s="99" t="s">
        <v>109</v>
      </c>
      <c r="C121" s="100">
        <v>11000</v>
      </c>
      <c r="D121" s="100">
        <v>12718.69</v>
      </c>
      <c r="E121" s="100">
        <f t="shared" si="6"/>
        <v>-1718.6900000000005</v>
      </c>
      <c r="F121" s="73">
        <f t="shared" si="3"/>
        <v>115.62445454545455</v>
      </c>
    </row>
    <row r="122" spans="1:6" x14ac:dyDescent="0.2">
      <c r="A122" s="98" t="s">
        <v>110</v>
      </c>
      <c r="B122" s="99" t="s">
        <v>111</v>
      </c>
      <c r="C122" s="100">
        <v>2000</v>
      </c>
      <c r="D122" s="100">
        <v>1851.23</v>
      </c>
      <c r="E122" s="100">
        <f t="shared" si="6"/>
        <v>148.76999999999998</v>
      </c>
      <c r="F122" s="73">
        <f t="shared" si="3"/>
        <v>92.561499999999995</v>
      </c>
    </row>
    <row r="123" spans="1:6" x14ac:dyDescent="0.2">
      <c r="A123" s="98" t="s">
        <v>112</v>
      </c>
      <c r="B123" s="99" t="s">
        <v>113</v>
      </c>
      <c r="C123" s="100">
        <v>200</v>
      </c>
      <c r="D123" s="100">
        <v>200</v>
      </c>
      <c r="E123" s="100">
        <f t="shared" si="6"/>
        <v>0</v>
      </c>
      <c r="F123" s="73">
        <f t="shared" si="3"/>
        <v>100</v>
      </c>
    </row>
    <row r="124" spans="1:6" x14ac:dyDescent="0.2">
      <c r="A124" s="98" t="s">
        <v>114</v>
      </c>
      <c r="B124" s="99" t="s">
        <v>115</v>
      </c>
      <c r="C124" s="100">
        <v>4000</v>
      </c>
      <c r="D124" s="100">
        <v>3776.98</v>
      </c>
      <c r="E124" s="100">
        <f t="shared" si="6"/>
        <v>223.01999999999998</v>
      </c>
      <c r="F124" s="73">
        <f t="shared" si="3"/>
        <v>94.424499999999995</v>
      </c>
    </row>
    <row r="125" spans="1:6" x14ac:dyDescent="0.2">
      <c r="A125" s="98" t="s">
        <v>116</v>
      </c>
      <c r="B125" s="99" t="s">
        <v>117</v>
      </c>
      <c r="C125" s="100">
        <v>6000</v>
      </c>
      <c r="D125" s="100">
        <v>6000</v>
      </c>
      <c r="E125" s="100">
        <f t="shared" si="6"/>
        <v>0</v>
      </c>
      <c r="F125" s="73">
        <f t="shared" si="3"/>
        <v>100</v>
      </c>
    </row>
    <row r="126" spans="1:6" x14ac:dyDescent="0.2">
      <c r="A126" s="98" t="s">
        <v>118</v>
      </c>
      <c r="B126" s="99" t="s">
        <v>119</v>
      </c>
      <c r="C126" s="100">
        <v>2200</v>
      </c>
      <c r="D126" s="100">
        <v>2524.58</v>
      </c>
      <c r="E126" s="100">
        <f t="shared" si="6"/>
        <v>-324.57999999999993</v>
      </c>
      <c r="F126" s="73">
        <f t="shared" si="3"/>
        <v>114.75363636363636</v>
      </c>
    </row>
    <row r="127" spans="1:6" x14ac:dyDescent="0.2">
      <c r="A127" s="98" t="s">
        <v>126</v>
      </c>
      <c r="B127" s="99" t="s">
        <v>127</v>
      </c>
      <c r="C127" s="100">
        <v>100</v>
      </c>
      <c r="D127" s="100">
        <v>100</v>
      </c>
      <c r="E127" s="100">
        <f t="shared" si="6"/>
        <v>0</v>
      </c>
      <c r="F127" s="73">
        <f t="shared" si="3"/>
        <v>100</v>
      </c>
    </row>
    <row r="128" spans="1:6" x14ac:dyDescent="0.2">
      <c r="A128" s="98" t="s">
        <v>128</v>
      </c>
      <c r="B128" s="99" t="s">
        <v>129</v>
      </c>
      <c r="C128" s="100">
        <v>400</v>
      </c>
      <c r="D128" s="100">
        <v>335</v>
      </c>
      <c r="E128" s="100">
        <f t="shared" si="6"/>
        <v>65</v>
      </c>
      <c r="F128" s="73">
        <f t="shared" si="3"/>
        <v>83.75</v>
      </c>
    </row>
    <row r="129" spans="1:6" x14ac:dyDescent="0.2">
      <c r="A129" s="98" t="s">
        <v>130</v>
      </c>
      <c r="B129" s="99" t="s">
        <v>131</v>
      </c>
      <c r="C129" s="100">
        <v>100</v>
      </c>
      <c r="D129" s="100">
        <v>153.75</v>
      </c>
      <c r="E129" s="100">
        <f t="shared" si="6"/>
        <v>-53.75</v>
      </c>
      <c r="F129" s="73">
        <f t="shared" si="3"/>
        <v>153.75</v>
      </c>
    </row>
    <row r="130" spans="1:6" x14ac:dyDescent="0.2">
      <c r="A130" s="98" t="s">
        <v>134</v>
      </c>
      <c r="B130" s="99" t="s">
        <v>121</v>
      </c>
      <c r="C130" s="100">
        <v>2200</v>
      </c>
      <c r="D130" s="100">
        <v>2200</v>
      </c>
      <c r="E130" s="100">
        <f t="shared" si="6"/>
        <v>0</v>
      </c>
      <c r="F130" s="73">
        <f t="shared" si="3"/>
        <v>100</v>
      </c>
    </row>
    <row r="131" spans="1:6" x14ac:dyDescent="0.2">
      <c r="A131" s="98" t="s">
        <v>135</v>
      </c>
      <c r="B131" s="99" t="s">
        <v>136</v>
      </c>
      <c r="C131" s="100">
        <v>900</v>
      </c>
      <c r="D131" s="100">
        <v>964.49</v>
      </c>
      <c r="E131" s="100">
        <f t="shared" si="6"/>
        <v>-64.490000000000009</v>
      </c>
      <c r="F131" s="73">
        <f t="shared" si="3"/>
        <v>107.16555555555556</v>
      </c>
    </row>
    <row r="132" spans="1:6" x14ac:dyDescent="0.2">
      <c r="A132" s="98" t="s">
        <v>139</v>
      </c>
      <c r="B132" s="99" t="s">
        <v>140</v>
      </c>
      <c r="C132" s="100">
        <v>800</v>
      </c>
      <c r="D132" s="100">
        <v>964.49</v>
      </c>
      <c r="E132" s="100">
        <f t="shared" si="6"/>
        <v>-164.49</v>
      </c>
      <c r="F132" s="73">
        <f t="shared" si="3"/>
        <v>120.56125</v>
      </c>
    </row>
    <row r="133" spans="1:6" x14ac:dyDescent="0.2">
      <c r="A133" s="98" t="s">
        <v>141</v>
      </c>
      <c r="B133" s="99" t="s">
        <v>142</v>
      </c>
      <c r="C133" s="100">
        <v>0</v>
      </c>
      <c r="D133" s="100">
        <v>0</v>
      </c>
      <c r="E133" s="100">
        <f t="shared" si="6"/>
        <v>0</v>
      </c>
      <c r="F133" s="73" t="s">
        <v>34</v>
      </c>
    </row>
    <row r="134" spans="1:6" x14ac:dyDescent="0.2">
      <c r="A134" s="98" t="s">
        <v>143</v>
      </c>
      <c r="B134" s="99" t="s">
        <v>144</v>
      </c>
      <c r="C134" s="100">
        <v>100</v>
      </c>
      <c r="D134" s="100">
        <v>0</v>
      </c>
      <c r="E134" s="100">
        <f t="shared" si="6"/>
        <v>100</v>
      </c>
      <c r="F134" s="73">
        <f t="shared" si="3"/>
        <v>0</v>
      </c>
    </row>
    <row r="135" spans="1:6" x14ac:dyDescent="0.2">
      <c r="A135" s="98" t="s">
        <v>160</v>
      </c>
      <c r="B135" s="99" t="s">
        <v>161</v>
      </c>
      <c r="C135" s="100">
        <v>200</v>
      </c>
      <c r="D135" s="100">
        <v>53.03</v>
      </c>
      <c r="E135" s="100">
        <f t="shared" si="6"/>
        <v>146.97</v>
      </c>
      <c r="F135" s="73">
        <f t="shared" si="3"/>
        <v>26.515000000000001</v>
      </c>
    </row>
    <row r="136" spans="1:6" x14ac:dyDescent="0.2">
      <c r="A136" s="98" t="s">
        <v>176</v>
      </c>
      <c r="B136" s="99" t="s">
        <v>177</v>
      </c>
      <c r="C136" s="100">
        <v>200</v>
      </c>
      <c r="D136" s="100">
        <v>53.03</v>
      </c>
      <c r="E136" s="100">
        <f t="shared" si="6"/>
        <v>146.97</v>
      </c>
      <c r="F136" s="73">
        <f t="shared" si="3"/>
        <v>26.515000000000001</v>
      </c>
    </row>
    <row r="137" spans="1:6" ht="22.5" x14ac:dyDescent="0.2">
      <c r="A137" s="95" t="s">
        <v>206</v>
      </c>
      <c r="B137" s="96" t="s">
        <v>207</v>
      </c>
      <c r="C137" s="97">
        <v>17300</v>
      </c>
      <c r="D137" s="97">
        <v>16818.509999999998</v>
      </c>
      <c r="E137" s="97">
        <f t="shared" si="6"/>
        <v>481.4900000000016</v>
      </c>
      <c r="F137" s="104">
        <f t="shared" si="3"/>
        <v>97.216820809248546</v>
      </c>
    </row>
    <row r="138" spans="1:6" x14ac:dyDescent="0.2">
      <c r="A138" s="98" t="s">
        <v>57</v>
      </c>
      <c r="B138" s="99" t="s">
        <v>58</v>
      </c>
      <c r="C138" s="100">
        <v>900</v>
      </c>
      <c r="D138" s="100">
        <v>911.44</v>
      </c>
      <c r="E138" s="100">
        <f t="shared" si="6"/>
        <v>-11.440000000000055</v>
      </c>
      <c r="F138" s="73">
        <f t="shared" si="3"/>
        <v>101.27111111111111</v>
      </c>
    </row>
    <row r="139" spans="1:6" x14ac:dyDescent="0.2">
      <c r="A139" s="98" t="s">
        <v>69</v>
      </c>
      <c r="B139" s="99" t="s">
        <v>68</v>
      </c>
      <c r="C139" s="100">
        <v>900</v>
      </c>
      <c r="D139" s="100">
        <v>911.44</v>
      </c>
      <c r="E139" s="100">
        <f t="shared" si="6"/>
        <v>-11.440000000000055</v>
      </c>
      <c r="F139" s="73">
        <f t="shared" si="3"/>
        <v>101.27111111111111</v>
      </c>
    </row>
    <row r="140" spans="1:6" x14ac:dyDescent="0.2">
      <c r="A140" s="98" t="s">
        <v>74</v>
      </c>
      <c r="B140" s="99" t="s">
        <v>75</v>
      </c>
      <c r="C140" s="100">
        <v>16400</v>
      </c>
      <c r="D140" s="100">
        <v>15907.07</v>
      </c>
      <c r="E140" s="100">
        <f t="shared" si="6"/>
        <v>492.93000000000029</v>
      </c>
      <c r="F140" s="73">
        <f t="shared" si="3"/>
        <v>96.994329268292674</v>
      </c>
    </row>
    <row r="141" spans="1:6" x14ac:dyDescent="0.2">
      <c r="A141" s="98" t="s">
        <v>78</v>
      </c>
      <c r="B141" s="99" t="s">
        <v>79</v>
      </c>
      <c r="C141" s="100">
        <v>200</v>
      </c>
      <c r="D141" s="100">
        <v>146.30000000000001</v>
      </c>
      <c r="E141" s="100">
        <f t="shared" si="6"/>
        <v>53.699999999999989</v>
      </c>
      <c r="F141" s="73">
        <f t="shared" si="3"/>
        <v>73.150000000000006</v>
      </c>
    </row>
    <row r="142" spans="1:6" x14ac:dyDescent="0.2">
      <c r="A142" s="98" t="s">
        <v>88</v>
      </c>
      <c r="B142" s="99" t="s">
        <v>89</v>
      </c>
      <c r="C142" s="100">
        <v>600</v>
      </c>
      <c r="D142" s="100">
        <v>376.74</v>
      </c>
      <c r="E142" s="100">
        <f t="shared" si="6"/>
        <v>223.26</v>
      </c>
      <c r="F142" s="73">
        <f t="shared" si="3"/>
        <v>62.79</v>
      </c>
    </row>
    <row r="143" spans="1:6" x14ac:dyDescent="0.2">
      <c r="A143" s="98" t="s">
        <v>90</v>
      </c>
      <c r="B143" s="99" t="s">
        <v>91</v>
      </c>
      <c r="C143" s="100">
        <v>0</v>
      </c>
      <c r="D143" s="100">
        <v>0</v>
      </c>
      <c r="E143" s="100">
        <f t="shared" si="6"/>
        <v>0</v>
      </c>
      <c r="F143" s="73" t="s">
        <v>34</v>
      </c>
    </row>
    <row r="144" spans="1:6" x14ac:dyDescent="0.2">
      <c r="A144" s="98" t="s">
        <v>102</v>
      </c>
      <c r="B144" s="99" t="s">
        <v>103</v>
      </c>
      <c r="C144" s="100">
        <v>0</v>
      </c>
      <c r="D144" s="100">
        <v>0</v>
      </c>
      <c r="E144" s="100">
        <f t="shared" si="6"/>
        <v>0</v>
      </c>
      <c r="F144" s="73" t="e">
        <f t="shared" si="3"/>
        <v>#DIV/0!</v>
      </c>
    </row>
    <row r="145" spans="1:6" x14ac:dyDescent="0.2">
      <c r="A145" s="98" t="s">
        <v>110</v>
      </c>
      <c r="B145" s="99" t="s">
        <v>111</v>
      </c>
      <c r="C145" s="100">
        <v>200</v>
      </c>
      <c r="D145" s="100">
        <v>170</v>
      </c>
      <c r="E145" s="100">
        <f t="shared" si="6"/>
        <v>30</v>
      </c>
      <c r="F145" s="73">
        <f t="shared" si="3"/>
        <v>85</v>
      </c>
    </row>
    <row r="146" spans="1:6" x14ac:dyDescent="0.2">
      <c r="A146" s="98" t="s">
        <v>114</v>
      </c>
      <c r="B146" s="99" t="s">
        <v>115</v>
      </c>
      <c r="C146" s="100">
        <v>10500</v>
      </c>
      <c r="D146" s="100">
        <v>10460.11</v>
      </c>
      <c r="E146" s="100">
        <f t="shared" si="6"/>
        <v>39.889999999999418</v>
      </c>
      <c r="F146" s="73">
        <f t="shared" si="3"/>
        <v>99.620095238095246</v>
      </c>
    </row>
    <row r="147" spans="1:6" x14ac:dyDescent="0.2">
      <c r="A147" s="98" t="s">
        <v>118</v>
      </c>
      <c r="B147" s="99" t="s">
        <v>119</v>
      </c>
      <c r="C147" s="100">
        <v>1600</v>
      </c>
      <c r="D147" s="100">
        <v>1570</v>
      </c>
      <c r="E147" s="100">
        <f t="shared" si="6"/>
        <v>30</v>
      </c>
      <c r="F147" s="73">
        <f t="shared" ref="F147:F197" si="7">D147/C147*100</f>
        <v>98.125</v>
      </c>
    </row>
    <row r="148" spans="1:6" x14ac:dyDescent="0.2">
      <c r="A148" s="98" t="s">
        <v>126</v>
      </c>
      <c r="B148" s="99" t="s">
        <v>127</v>
      </c>
      <c r="C148" s="100">
        <v>100</v>
      </c>
      <c r="D148" s="100">
        <v>33.19</v>
      </c>
      <c r="E148" s="100">
        <f t="shared" si="6"/>
        <v>66.81</v>
      </c>
      <c r="F148" s="73">
        <f t="shared" si="7"/>
        <v>33.19</v>
      </c>
    </row>
    <row r="149" spans="1:6" x14ac:dyDescent="0.2">
      <c r="A149" s="98" t="s">
        <v>134</v>
      </c>
      <c r="B149" s="99" t="s">
        <v>121</v>
      </c>
      <c r="C149" s="100">
        <v>3200</v>
      </c>
      <c r="D149" s="100">
        <v>3150.73</v>
      </c>
      <c r="E149" s="100">
        <f t="shared" si="6"/>
        <v>49.269999999999982</v>
      </c>
      <c r="F149" s="73">
        <f t="shared" si="7"/>
        <v>98.460312500000001</v>
      </c>
    </row>
    <row r="150" spans="1:6" ht="22.5" x14ac:dyDescent="0.2">
      <c r="A150" s="95" t="s">
        <v>204</v>
      </c>
      <c r="B150" s="96" t="s">
        <v>205</v>
      </c>
      <c r="C150" s="97">
        <v>2200</v>
      </c>
      <c r="D150" s="97">
        <v>819.01</v>
      </c>
      <c r="E150" s="97">
        <f t="shared" si="6"/>
        <v>1380.99</v>
      </c>
      <c r="F150" s="104">
        <f t="shared" si="7"/>
        <v>37.227727272727272</v>
      </c>
    </row>
    <row r="151" spans="1:6" x14ac:dyDescent="0.2">
      <c r="A151" s="98" t="s">
        <v>154</v>
      </c>
      <c r="B151" s="99" t="s">
        <v>155</v>
      </c>
      <c r="C151" s="100">
        <v>0</v>
      </c>
      <c r="D151" s="100">
        <v>0</v>
      </c>
      <c r="E151" s="100">
        <f t="shared" si="6"/>
        <v>0</v>
      </c>
      <c r="F151" s="73" t="s">
        <v>34</v>
      </c>
    </row>
    <row r="152" spans="1:6" x14ac:dyDescent="0.2">
      <c r="A152" s="98" t="s">
        <v>158</v>
      </c>
      <c r="B152" s="99" t="s">
        <v>159</v>
      </c>
      <c r="C152" s="100">
        <v>0</v>
      </c>
      <c r="D152" s="100">
        <v>0</v>
      </c>
      <c r="E152" s="100">
        <f t="shared" si="6"/>
        <v>0</v>
      </c>
      <c r="F152" s="73" t="s">
        <v>34</v>
      </c>
    </row>
    <row r="153" spans="1:6" x14ac:dyDescent="0.2">
      <c r="A153" s="98" t="s">
        <v>160</v>
      </c>
      <c r="B153" s="99" t="s">
        <v>161</v>
      </c>
      <c r="C153" s="100">
        <v>2200</v>
      </c>
      <c r="D153" s="100">
        <v>819.01</v>
      </c>
      <c r="E153" s="100">
        <f t="shared" si="6"/>
        <v>1380.99</v>
      </c>
      <c r="F153" s="73">
        <f t="shared" si="7"/>
        <v>37.227727272727272</v>
      </c>
    </row>
    <row r="154" spans="1:6" x14ac:dyDescent="0.2">
      <c r="A154" s="98" t="s">
        <v>168</v>
      </c>
      <c r="B154" s="99" t="s">
        <v>169</v>
      </c>
      <c r="C154" s="100">
        <v>100</v>
      </c>
      <c r="D154" s="100">
        <v>0</v>
      </c>
      <c r="E154" s="100">
        <f t="shared" ref="E154:E182" si="8">C154-D154</f>
        <v>100</v>
      </c>
      <c r="F154" s="73">
        <f t="shared" si="7"/>
        <v>0</v>
      </c>
    </row>
    <row r="155" spans="1:6" x14ac:dyDescent="0.2">
      <c r="A155" s="98" t="s">
        <v>170</v>
      </c>
      <c r="B155" s="99" t="s">
        <v>171</v>
      </c>
      <c r="C155" s="100">
        <v>100</v>
      </c>
      <c r="D155" s="100">
        <v>0</v>
      </c>
      <c r="E155" s="100">
        <f t="shared" si="8"/>
        <v>100</v>
      </c>
      <c r="F155" s="73">
        <f t="shared" si="7"/>
        <v>0</v>
      </c>
    </row>
    <row r="156" spans="1:6" s="121" customFormat="1" x14ac:dyDescent="0.2">
      <c r="A156" s="98">
        <v>4226</v>
      </c>
      <c r="B156" s="99" t="s">
        <v>256</v>
      </c>
      <c r="C156" s="100">
        <v>1700</v>
      </c>
      <c r="D156" s="100">
        <v>761.07</v>
      </c>
      <c r="E156" s="100"/>
      <c r="F156" s="73"/>
    </row>
    <row r="157" spans="1:6" x14ac:dyDescent="0.2">
      <c r="A157" s="98" t="s">
        <v>172</v>
      </c>
      <c r="B157" s="99" t="s">
        <v>173</v>
      </c>
      <c r="C157" s="100">
        <v>200</v>
      </c>
      <c r="D157" s="100">
        <v>24.76</v>
      </c>
      <c r="E157" s="100">
        <f t="shared" si="8"/>
        <v>175.24</v>
      </c>
      <c r="F157" s="73">
        <f t="shared" si="7"/>
        <v>12.38</v>
      </c>
    </row>
    <row r="158" spans="1:6" x14ac:dyDescent="0.2">
      <c r="A158" s="98" t="s">
        <v>176</v>
      </c>
      <c r="B158" s="99" t="s">
        <v>177</v>
      </c>
      <c r="C158" s="100">
        <v>100</v>
      </c>
      <c r="D158" s="100">
        <v>33.18</v>
      </c>
      <c r="E158" s="100">
        <f t="shared" si="8"/>
        <v>66.819999999999993</v>
      </c>
      <c r="F158" s="73">
        <f t="shared" si="7"/>
        <v>33.18</v>
      </c>
    </row>
    <row r="159" spans="1:6" x14ac:dyDescent="0.2">
      <c r="A159" s="98" t="s">
        <v>178</v>
      </c>
      <c r="B159" s="99" t="s">
        <v>179</v>
      </c>
      <c r="C159" s="100">
        <v>0</v>
      </c>
      <c r="D159" s="100">
        <v>0</v>
      </c>
      <c r="E159" s="100">
        <f t="shared" si="8"/>
        <v>0</v>
      </c>
      <c r="F159" s="73" t="s">
        <v>34</v>
      </c>
    </row>
    <row r="160" spans="1:6" x14ac:dyDescent="0.2">
      <c r="A160" s="98" t="s">
        <v>182</v>
      </c>
      <c r="B160" s="99" t="s">
        <v>181</v>
      </c>
      <c r="C160" s="100">
        <v>0</v>
      </c>
      <c r="D160" s="100">
        <v>0</v>
      </c>
      <c r="E160" s="100">
        <f t="shared" si="8"/>
        <v>0</v>
      </c>
      <c r="F160" s="73" t="s">
        <v>34</v>
      </c>
    </row>
    <row r="161" spans="1:6" x14ac:dyDescent="0.2">
      <c r="A161" s="86" t="s">
        <v>230</v>
      </c>
      <c r="B161" s="87" t="s">
        <v>231</v>
      </c>
      <c r="C161" s="88">
        <v>472700</v>
      </c>
      <c r="D161" s="88">
        <v>472211.55</v>
      </c>
      <c r="E161" s="88">
        <f t="shared" si="8"/>
        <v>488.45000000001164</v>
      </c>
      <c r="F161" s="101">
        <f t="shared" si="7"/>
        <v>99.896668077004435</v>
      </c>
    </row>
    <row r="162" spans="1:6" x14ac:dyDescent="0.2">
      <c r="A162" s="89" t="s">
        <v>191</v>
      </c>
      <c r="B162" s="90" t="s">
        <v>192</v>
      </c>
      <c r="C162" s="91">
        <v>460900</v>
      </c>
      <c r="D162" s="91">
        <v>460536.17</v>
      </c>
      <c r="E162" s="91">
        <f t="shared" si="8"/>
        <v>363.8300000000163</v>
      </c>
      <c r="F162" s="102">
        <f t="shared" si="7"/>
        <v>99.921060967671934</v>
      </c>
    </row>
    <row r="163" spans="1:6" x14ac:dyDescent="0.2">
      <c r="A163" s="92" t="s">
        <v>225</v>
      </c>
      <c r="B163" s="93" t="s">
        <v>226</v>
      </c>
      <c r="C163" s="94">
        <v>460900</v>
      </c>
      <c r="D163" s="94">
        <v>460536.17</v>
      </c>
      <c r="E163" s="94">
        <f t="shared" si="8"/>
        <v>363.8300000000163</v>
      </c>
      <c r="F163" s="103">
        <f t="shared" si="7"/>
        <v>99.921060967671934</v>
      </c>
    </row>
    <row r="164" spans="1:6" ht="22.5" x14ac:dyDescent="0.2">
      <c r="A164" s="95" t="s">
        <v>202</v>
      </c>
      <c r="B164" s="96" t="s">
        <v>203</v>
      </c>
      <c r="C164" s="97">
        <v>460900</v>
      </c>
      <c r="D164" s="97">
        <v>460536.17</v>
      </c>
      <c r="E164" s="97">
        <f t="shared" si="8"/>
        <v>363.8300000000163</v>
      </c>
      <c r="F164" s="104">
        <f t="shared" si="7"/>
        <v>99.921060967671934</v>
      </c>
    </row>
    <row r="165" spans="1:6" x14ac:dyDescent="0.2">
      <c r="A165" s="98" t="s">
        <v>57</v>
      </c>
      <c r="B165" s="99" t="s">
        <v>58</v>
      </c>
      <c r="C165" s="100">
        <v>460700</v>
      </c>
      <c r="D165" s="100">
        <v>460396.17</v>
      </c>
      <c r="E165" s="100">
        <f t="shared" si="8"/>
        <v>303.8300000000163</v>
      </c>
      <c r="F165" s="73">
        <f t="shared" si="7"/>
        <v>99.934050358150643</v>
      </c>
    </row>
    <row r="166" spans="1:6" x14ac:dyDescent="0.2">
      <c r="A166" s="98" t="s">
        <v>61</v>
      </c>
      <c r="B166" s="99" t="s">
        <v>62</v>
      </c>
      <c r="C166" s="100">
        <v>268000</v>
      </c>
      <c r="D166" s="100">
        <v>258361.34</v>
      </c>
      <c r="E166" s="100">
        <f t="shared" si="8"/>
        <v>9638.6600000000035</v>
      </c>
      <c r="F166" s="73">
        <f t="shared" si="7"/>
        <v>96.403485074626857</v>
      </c>
    </row>
    <row r="167" spans="1:6" x14ac:dyDescent="0.2">
      <c r="A167" s="98" t="s">
        <v>63</v>
      </c>
      <c r="B167" s="99" t="s">
        <v>64</v>
      </c>
      <c r="C167" s="100">
        <v>100</v>
      </c>
      <c r="D167" s="100">
        <v>0</v>
      </c>
      <c r="E167" s="100">
        <f t="shared" si="8"/>
        <v>100</v>
      </c>
      <c r="F167" s="73">
        <f t="shared" si="7"/>
        <v>0</v>
      </c>
    </row>
    <row r="168" spans="1:6" x14ac:dyDescent="0.2">
      <c r="A168" s="98" t="s">
        <v>65</v>
      </c>
      <c r="B168" s="99" t="s">
        <v>66</v>
      </c>
      <c r="C168" s="100">
        <v>109000</v>
      </c>
      <c r="D168" s="100">
        <v>118083.36</v>
      </c>
      <c r="E168" s="100">
        <f t="shared" si="8"/>
        <v>-9083.36</v>
      </c>
      <c r="F168" s="73">
        <f t="shared" si="7"/>
        <v>108.33335779816512</v>
      </c>
    </row>
    <row r="169" spans="1:6" x14ac:dyDescent="0.2">
      <c r="A169" s="98" t="s">
        <v>69</v>
      </c>
      <c r="B169" s="99" t="s">
        <v>68</v>
      </c>
      <c r="C169" s="100">
        <v>21500</v>
      </c>
      <c r="D169" s="100">
        <v>21580.93</v>
      </c>
      <c r="E169" s="100">
        <f t="shared" si="8"/>
        <v>-80.930000000000291</v>
      </c>
      <c r="F169" s="73">
        <f t="shared" si="7"/>
        <v>100.37641860465116</v>
      </c>
    </row>
    <row r="170" spans="1:6" x14ac:dyDescent="0.2">
      <c r="A170" s="98" t="s">
        <v>72</v>
      </c>
      <c r="B170" s="99" t="s">
        <v>73</v>
      </c>
      <c r="C170" s="100">
        <v>62100</v>
      </c>
      <c r="D170" s="100">
        <v>62370.54</v>
      </c>
      <c r="E170" s="100">
        <f t="shared" si="8"/>
        <v>-270.54000000000087</v>
      </c>
      <c r="F170" s="73">
        <f t="shared" si="7"/>
        <v>100.43565217391304</v>
      </c>
    </row>
    <row r="171" spans="1:6" x14ac:dyDescent="0.2">
      <c r="A171" s="98" t="s">
        <v>74</v>
      </c>
      <c r="B171" s="99" t="s">
        <v>75</v>
      </c>
      <c r="C171" s="100">
        <v>200</v>
      </c>
      <c r="D171" s="100">
        <v>140</v>
      </c>
      <c r="E171" s="100">
        <f t="shared" si="8"/>
        <v>60</v>
      </c>
      <c r="F171" s="73">
        <f t="shared" si="7"/>
        <v>70</v>
      </c>
    </row>
    <row r="172" spans="1:6" x14ac:dyDescent="0.2">
      <c r="A172" s="98" t="s">
        <v>112</v>
      </c>
      <c r="B172" s="99" t="s">
        <v>113</v>
      </c>
      <c r="C172" s="100">
        <v>0</v>
      </c>
      <c r="D172" s="100">
        <v>0</v>
      </c>
      <c r="E172" s="100">
        <f t="shared" si="8"/>
        <v>0</v>
      </c>
      <c r="F172" s="73" t="s">
        <v>34</v>
      </c>
    </row>
    <row r="173" spans="1:6" x14ac:dyDescent="0.2">
      <c r="A173" s="98" t="s">
        <v>114</v>
      </c>
      <c r="B173" s="99" t="s">
        <v>115</v>
      </c>
      <c r="C173" s="100">
        <v>0</v>
      </c>
      <c r="D173" s="100">
        <v>0</v>
      </c>
      <c r="E173" s="100">
        <f t="shared" si="8"/>
        <v>0</v>
      </c>
      <c r="F173" s="73" t="s">
        <v>34</v>
      </c>
    </row>
    <row r="174" spans="1:6" x14ac:dyDescent="0.2">
      <c r="A174" s="98" t="s">
        <v>130</v>
      </c>
      <c r="B174" s="99" t="s">
        <v>131</v>
      </c>
      <c r="C174" s="100">
        <v>200</v>
      </c>
      <c r="D174" s="100">
        <v>140</v>
      </c>
      <c r="E174" s="100">
        <f t="shared" si="8"/>
        <v>60</v>
      </c>
      <c r="F174" s="73">
        <f t="shared" si="7"/>
        <v>70</v>
      </c>
    </row>
    <row r="175" spans="1:6" x14ac:dyDescent="0.2">
      <c r="A175" s="98" t="s">
        <v>132</v>
      </c>
      <c r="B175" s="99" t="s">
        <v>133</v>
      </c>
      <c r="C175" s="100">
        <v>0</v>
      </c>
      <c r="D175" s="100">
        <v>0</v>
      </c>
      <c r="E175" s="100">
        <f t="shared" si="8"/>
        <v>0</v>
      </c>
      <c r="F175" s="73" t="s">
        <v>34</v>
      </c>
    </row>
    <row r="176" spans="1:6" x14ac:dyDescent="0.2">
      <c r="A176" s="98" t="s">
        <v>135</v>
      </c>
      <c r="B176" s="99" t="s">
        <v>136</v>
      </c>
      <c r="C176" s="100">
        <v>0</v>
      </c>
      <c r="D176" s="100">
        <v>0</v>
      </c>
      <c r="E176" s="100">
        <f t="shared" si="8"/>
        <v>0</v>
      </c>
      <c r="F176" s="73" t="s">
        <v>34</v>
      </c>
    </row>
    <row r="177" spans="1:6" x14ac:dyDescent="0.2">
      <c r="A177" s="98" t="s">
        <v>143</v>
      </c>
      <c r="B177" s="99" t="s">
        <v>144</v>
      </c>
      <c r="C177" s="100">
        <v>0</v>
      </c>
      <c r="D177" s="100">
        <v>0</v>
      </c>
      <c r="E177" s="100">
        <f t="shared" si="8"/>
        <v>0</v>
      </c>
      <c r="F177" s="73" t="s">
        <v>34</v>
      </c>
    </row>
    <row r="178" spans="1:6" x14ac:dyDescent="0.2">
      <c r="A178" s="98" t="s">
        <v>145</v>
      </c>
      <c r="B178" s="99" t="s">
        <v>146</v>
      </c>
      <c r="C178" s="100">
        <v>0</v>
      </c>
      <c r="D178" s="100">
        <v>0</v>
      </c>
      <c r="E178" s="100">
        <f t="shared" si="8"/>
        <v>0</v>
      </c>
      <c r="F178" s="73" t="s">
        <v>34</v>
      </c>
    </row>
    <row r="179" spans="1:6" ht="22.5" x14ac:dyDescent="0.2">
      <c r="A179" s="95" t="s">
        <v>208</v>
      </c>
      <c r="B179" s="96" t="s">
        <v>209</v>
      </c>
      <c r="C179" s="97">
        <v>0</v>
      </c>
      <c r="D179" s="97">
        <v>0</v>
      </c>
      <c r="E179" s="97">
        <f t="shared" si="8"/>
        <v>0</v>
      </c>
      <c r="F179" s="104" t="e">
        <f t="shared" si="7"/>
        <v>#DIV/0!</v>
      </c>
    </row>
    <row r="180" spans="1:6" x14ac:dyDescent="0.2">
      <c r="A180" s="98" t="s">
        <v>147</v>
      </c>
      <c r="B180" s="99" t="s">
        <v>148</v>
      </c>
      <c r="C180" s="100">
        <v>0</v>
      </c>
      <c r="D180" s="100">
        <v>0</v>
      </c>
      <c r="E180" s="100">
        <f t="shared" si="8"/>
        <v>0</v>
      </c>
      <c r="F180" s="73" t="s">
        <v>34</v>
      </c>
    </row>
    <row r="181" spans="1:6" x14ac:dyDescent="0.2">
      <c r="A181" s="98" t="s">
        <v>152</v>
      </c>
      <c r="B181" s="99" t="s">
        <v>153</v>
      </c>
      <c r="C181" s="100">
        <v>0</v>
      </c>
      <c r="D181" s="100">
        <v>0</v>
      </c>
      <c r="E181" s="100">
        <f t="shared" si="8"/>
        <v>0</v>
      </c>
      <c r="F181" s="73" t="s">
        <v>34</v>
      </c>
    </row>
    <row r="182" spans="1:6" x14ac:dyDescent="0.2">
      <c r="A182" s="89" t="s">
        <v>244</v>
      </c>
      <c r="B182" s="90" t="s">
        <v>245</v>
      </c>
      <c r="C182" s="91">
        <v>11200</v>
      </c>
      <c r="D182" s="91">
        <v>11227.5</v>
      </c>
      <c r="E182" s="91">
        <f t="shared" si="8"/>
        <v>-27.5</v>
      </c>
      <c r="F182" s="102">
        <f t="shared" si="7"/>
        <v>100.24553571428572</v>
      </c>
    </row>
    <row r="183" spans="1:6" x14ac:dyDescent="0.2">
      <c r="A183" s="92" t="s">
        <v>225</v>
      </c>
      <c r="B183" s="93" t="s">
        <v>226</v>
      </c>
      <c r="C183" s="94">
        <v>11200</v>
      </c>
      <c r="D183" s="94">
        <v>11227.5</v>
      </c>
      <c r="E183" s="94">
        <v>-11227.5</v>
      </c>
      <c r="F183" s="103">
        <f t="shared" si="7"/>
        <v>100.24553571428572</v>
      </c>
    </row>
    <row r="184" spans="1:6" ht="22.5" x14ac:dyDescent="0.2">
      <c r="A184" s="95" t="s">
        <v>204</v>
      </c>
      <c r="B184" s="96" t="s">
        <v>205</v>
      </c>
      <c r="C184" s="97">
        <v>11200</v>
      </c>
      <c r="D184" s="97">
        <v>11227.5</v>
      </c>
      <c r="E184" s="97">
        <v>-11227.5</v>
      </c>
      <c r="F184" s="104">
        <f t="shared" si="7"/>
        <v>100.24553571428572</v>
      </c>
    </row>
    <row r="185" spans="1:6" x14ac:dyDescent="0.2">
      <c r="A185" s="98" t="s">
        <v>160</v>
      </c>
      <c r="B185" s="99" t="s">
        <v>161</v>
      </c>
      <c r="C185" s="100">
        <v>11200</v>
      </c>
      <c r="D185" s="100">
        <v>11227.5</v>
      </c>
      <c r="E185" s="100">
        <v>-11227.5</v>
      </c>
      <c r="F185" s="73">
        <f t="shared" si="7"/>
        <v>100.24553571428572</v>
      </c>
    </row>
    <row r="186" spans="1:6" x14ac:dyDescent="0.2">
      <c r="A186" s="98" t="s">
        <v>172</v>
      </c>
      <c r="B186" s="99" t="s">
        <v>173</v>
      </c>
      <c r="C186" s="100">
        <v>11200</v>
      </c>
      <c r="D186" s="100">
        <v>11227.5</v>
      </c>
      <c r="E186" s="100">
        <v>-11227.5</v>
      </c>
      <c r="F186" s="73">
        <f t="shared" si="7"/>
        <v>100.24553571428572</v>
      </c>
    </row>
    <row r="187" spans="1:6" x14ac:dyDescent="0.2">
      <c r="A187" s="89" t="s">
        <v>193</v>
      </c>
      <c r="B187" s="90" t="s">
        <v>194</v>
      </c>
      <c r="C187" s="91">
        <v>600</v>
      </c>
      <c r="D187" s="91">
        <v>447.88</v>
      </c>
      <c r="E187" s="91">
        <f t="shared" ref="E187" si="9">C187-D187</f>
        <v>152.12</v>
      </c>
      <c r="F187" s="102">
        <f t="shared" si="7"/>
        <v>74.646666666666661</v>
      </c>
    </row>
    <row r="188" spans="1:6" x14ac:dyDescent="0.2">
      <c r="A188" s="92" t="s">
        <v>225</v>
      </c>
      <c r="B188" s="93" t="s">
        <v>226</v>
      </c>
      <c r="C188" s="94">
        <v>600</v>
      </c>
      <c r="D188" s="94">
        <v>447.88</v>
      </c>
      <c r="E188" s="94">
        <v>272.98</v>
      </c>
      <c r="F188" s="103">
        <f t="shared" si="7"/>
        <v>74.646666666666661</v>
      </c>
    </row>
    <row r="189" spans="1:6" ht="22.5" x14ac:dyDescent="0.2">
      <c r="A189" s="95" t="s">
        <v>210</v>
      </c>
      <c r="B189" s="96" t="s">
        <v>211</v>
      </c>
      <c r="C189" s="97">
        <v>600</v>
      </c>
      <c r="D189" s="97">
        <v>447.88</v>
      </c>
      <c r="E189" s="97">
        <v>272.98</v>
      </c>
      <c r="F189" s="104">
        <f t="shared" si="7"/>
        <v>74.646666666666661</v>
      </c>
    </row>
    <row r="190" spans="1:6" x14ac:dyDescent="0.2">
      <c r="A190" s="98" t="s">
        <v>74</v>
      </c>
      <c r="B190" s="99" t="s">
        <v>75</v>
      </c>
      <c r="C190" s="100">
        <v>600</v>
      </c>
      <c r="D190" s="100">
        <v>447.88</v>
      </c>
      <c r="E190" s="100">
        <v>272.98</v>
      </c>
      <c r="F190" s="73">
        <f t="shared" si="7"/>
        <v>74.646666666666661</v>
      </c>
    </row>
    <row r="191" spans="1:6" x14ac:dyDescent="0.2">
      <c r="A191" s="98" t="s">
        <v>90</v>
      </c>
      <c r="B191" s="99" t="s">
        <v>91</v>
      </c>
      <c r="C191" s="100">
        <v>600</v>
      </c>
      <c r="D191" s="100">
        <v>447.88</v>
      </c>
      <c r="E191" s="100">
        <v>272.98</v>
      </c>
      <c r="F191" s="73">
        <f t="shared" si="7"/>
        <v>74.646666666666661</v>
      </c>
    </row>
    <row r="192" spans="1:6" x14ac:dyDescent="0.2">
      <c r="A192" s="86" t="s">
        <v>232</v>
      </c>
      <c r="B192" s="87" t="s">
        <v>196</v>
      </c>
      <c r="C192" s="88">
        <v>100</v>
      </c>
      <c r="D192" s="88">
        <v>0</v>
      </c>
      <c r="E192" s="88">
        <f t="shared" ref="E192" si="10">C192-D192</f>
        <v>100</v>
      </c>
      <c r="F192" s="101">
        <f t="shared" si="7"/>
        <v>0</v>
      </c>
    </row>
    <row r="193" spans="1:6" x14ac:dyDescent="0.2">
      <c r="A193" s="89" t="s">
        <v>195</v>
      </c>
      <c r="B193" s="90" t="s">
        <v>196</v>
      </c>
      <c r="C193" s="91">
        <v>100</v>
      </c>
      <c r="D193" s="91">
        <v>0</v>
      </c>
      <c r="E193" s="91">
        <v>300</v>
      </c>
      <c r="F193" s="102">
        <f t="shared" si="7"/>
        <v>0</v>
      </c>
    </row>
    <row r="194" spans="1:6" x14ac:dyDescent="0.2">
      <c r="A194" s="92" t="s">
        <v>225</v>
      </c>
      <c r="B194" s="93" t="s">
        <v>226</v>
      </c>
      <c r="C194" s="94">
        <v>100</v>
      </c>
      <c r="D194" s="94">
        <v>0</v>
      </c>
      <c r="E194" s="94">
        <v>300</v>
      </c>
      <c r="F194" s="103">
        <f t="shared" si="7"/>
        <v>0</v>
      </c>
    </row>
    <row r="195" spans="1:6" ht="22.5" x14ac:dyDescent="0.2">
      <c r="A195" s="95" t="s">
        <v>206</v>
      </c>
      <c r="B195" s="96" t="s">
        <v>207</v>
      </c>
      <c r="C195" s="97">
        <v>100</v>
      </c>
      <c r="D195" s="97">
        <v>0</v>
      </c>
      <c r="E195" s="97">
        <v>300</v>
      </c>
      <c r="F195" s="104">
        <f t="shared" si="7"/>
        <v>0</v>
      </c>
    </row>
    <row r="196" spans="1:6" x14ac:dyDescent="0.2">
      <c r="A196" s="98" t="s">
        <v>74</v>
      </c>
      <c r="B196" s="99" t="s">
        <v>75</v>
      </c>
      <c r="C196" s="100">
        <v>100</v>
      </c>
      <c r="D196" s="100">
        <v>0</v>
      </c>
      <c r="E196" s="100">
        <v>300</v>
      </c>
      <c r="F196" s="73">
        <f t="shared" si="7"/>
        <v>0</v>
      </c>
    </row>
    <row r="197" spans="1:6" x14ac:dyDescent="0.2">
      <c r="A197" s="98" t="s">
        <v>118</v>
      </c>
      <c r="B197" s="99" t="s">
        <v>119</v>
      </c>
      <c r="C197" s="100">
        <v>100</v>
      </c>
      <c r="D197" s="100">
        <v>0</v>
      </c>
      <c r="E197" s="100">
        <v>300</v>
      </c>
      <c r="F197" s="73">
        <f t="shared" si="7"/>
        <v>0</v>
      </c>
    </row>
  </sheetData>
  <mergeCells count="5">
    <mergeCell ref="A9:F9"/>
    <mergeCell ref="A2:B3"/>
    <mergeCell ref="D3:D4"/>
    <mergeCell ref="A4:B5"/>
    <mergeCell ref="A6:B6"/>
  </mergeCells>
  <phoneticPr fontId="24" type="noConversion"/>
  <pageMargins left="0" right="0" top="1.0416666666666666E-2" bottom="1.0416666666666666E-2" header="0" footer="0"/>
  <pageSetup paperSize="9" orientation="landscape" verticalDpi="0" r:id="rId1"/>
  <headerFooter alignWithMargins="0"/>
  <ignoredErrors>
    <ignoredError sqref="A157:A197 A20:A78 A81:A83 A85:A86 A88:A92 A94:A155" numberStoredAsText="1"/>
    <ignoredError sqref="F12:F21 F187:F197 F51:F53 F65:F70 F102:F132 F161:F171 E157:E197 E12:E78 F75:F78 E96:E155 E94:E95 E88:E92 E85:E86 E81:E83 E79:E80 E87" unlockedFormula="1"/>
    <ignoredError sqref="F174 F22:F43 F55:F61 F72:F73 F98:F101 F134:F142 F45:F46 F48:F50 F64 F144:F150 F157:F158 F179 F182:F186 F153:F155 F87 F79:F80 F94:F95 F81:F83 F85:F86 F88:F92" evalError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A964-7A7D-4555-B0F9-9855FFFBD791}">
  <dimension ref="A1:X112"/>
  <sheetViews>
    <sheetView showWhiteSpace="0" view="pageLayout" zoomScaleNormal="100" workbookViewId="0">
      <selection activeCell="A8" sqref="A8:H8"/>
    </sheetView>
  </sheetViews>
  <sheetFormatPr defaultRowHeight="12.75" x14ac:dyDescent="0.2"/>
  <cols>
    <col min="1" max="1" width="5" style="115" customWidth="1"/>
    <col min="2" max="2" width="72.7109375" style="115" customWidth="1"/>
    <col min="3" max="3" width="11.5703125" style="126" customWidth="1"/>
    <col min="4" max="6" width="11.5703125" style="115" customWidth="1"/>
    <col min="7" max="8" width="11.140625" style="63" customWidth="1"/>
    <col min="9" max="16384" width="9.140625" style="115"/>
  </cols>
  <sheetData>
    <row r="1" spans="1:21" x14ac:dyDescent="0.2">
      <c r="A1" s="155" t="s">
        <v>0</v>
      </c>
      <c r="B1" s="163"/>
    </row>
    <row r="2" spans="1:21" x14ac:dyDescent="0.2">
      <c r="A2" s="163"/>
      <c r="B2" s="163"/>
      <c r="E2" s="163"/>
    </row>
    <row r="3" spans="1:21" x14ac:dyDescent="0.2">
      <c r="A3" s="155" t="s">
        <v>1</v>
      </c>
      <c r="B3" s="163"/>
      <c r="E3" s="163"/>
    </row>
    <row r="4" spans="1:21" x14ac:dyDescent="0.2">
      <c r="A4" s="163"/>
      <c r="B4" s="163"/>
    </row>
    <row r="5" spans="1:21" x14ac:dyDescent="0.2">
      <c r="A5" s="155" t="s">
        <v>2</v>
      </c>
      <c r="B5" s="163"/>
    </row>
    <row r="7" spans="1:21" x14ac:dyDescent="0.2">
      <c r="D7" s="163"/>
      <c r="E7" s="163"/>
    </row>
    <row r="8" spans="1:21" ht="30" customHeight="1" x14ac:dyDescent="0.2">
      <c r="A8" s="162" t="s">
        <v>253</v>
      </c>
      <c r="B8" s="162"/>
      <c r="C8" s="162"/>
      <c r="D8" s="162"/>
      <c r="E8" s="162"/>
      <c r="F8" s="162"/>
      <c r="G8" s="162"/>
      <c r="H8" s="162"/>
    </row>
    <row r="9" spans="1:21" ht="48" customHeight="1" x14ac:dyDescent="0.2">
      <c r="A9" s="153" t="s">
        <v>3</v>
      </c>
      <c r="B9" s="161"/>
      <c r="C9" s="135" t="s">
        <v>201</v>
      </c>
      <c r="D9" s="114" t="s">
        <v>266</v>
      </c>
      <c r="E9" s="114" t="s">
        <v>4</v>
      </c>
      <c r="F9" s="114" t="s">
        <v>5</v>
      </c>
      <c r="G9" s="37" t="s">
        <v>234</v>
      </c>
      <c r="H9" s="37" t="s">
        <v>235</v>
      </c>
    </row>
    <row r="10" spans="1:21" x14ac:dyDescent="0.2">
      <c r="A10" s="114" t="s">
        <v>6</v>
      </c>
      <c r="B10" s="114" t="s">
        <v>7</v>
      </c>
      <c r="C10" s="135" t="s">
        <v>17</v>
      </c>
      <c r="D10" s="114" t="s">
        <v>8</v>
      </c>
      <c r="E10" s="114" t="s">
        <v>18</v>
      </c>
      <c r="F10" s="114" t="s">
        <v>19</v>
      </c>
      <c r="G10" s="7" t="s">
        <v>20</v>
      </c>
      <c r="H10" s="7" t="s">
        <v>21</v>
      </c>
    </row>
    <row r="11" spans="1:21" ht="13.5" customHeight="1" x14ac:dyDescent="0.2">
      <c r="A11" s="8"/>
      <c r="B11" s="8" t="s">
        <v>9</v>
      </c>
      <c r="C11" s="15">
        <f>SUM(C13+C20+C24+C27+C32+C36)</f>
        <v>625385.48</v>
      </c>
      <c r="D11" s="9">
        <f>SUM(D13+D20+D24+D27+D32+D36)</f>
        <v>719330</v>
      </c>
      <c r="E11" s="9">
        <f>SUM(E13+E20+E24+E27+E32+E36)</f>
        <v>722210.61</v>
      </c>
      <c r="F11" s="9">
        <f>D11-E11</f>
        <v>-2880.609999999986</v>
      </c>
      <c r="G11" s="68">
        <f>E11/C11*100</f>
        <v>115.48247170689028</v>
      </c>
      <c r="H11" s="68">
        <f>E11/D11*100</f>
        <v>100.40045737005268</v>
      </c>
    </row>
    <row r="12" spans="1:21" ht="12.75" customHeight="1" x14ac:dyDescent="0.2">
      <c r="A12" s="10" t="s">
        <v>10</v>
      </c>
      <c r="B12" s="10" t="s">
        <v>11</v>
      </c>
      <c r="C12" s="133">
        <v>474076.72</v>
      </c>
      <c r="D12" s="11">
        <v>719330</v>
      </c>
      <c r="E12" s="11">
        <v>722210.61</v>
      </c>
      <c r="F12" s="11">
        <f>D12-E12</f>
        <v>-2880.609999999986</v>
      </c>
      <c r="G12" s="64">
        <f>E12/C12*100</f>
        <v>152.3404502967368</v>
      </c>
      <c r="H12" s="64">
        <f>E12/D12*100</f>
        <v>100.40045737005268</v>
      </c>
    </row>
    <row r="13" spans="1:21" ht="12.75" customHeight="1" x14ac:dyDescent="0.2">
      <c r="A13" s="10" t="s">
        <v>22</v>
      </c>
      <c r="B13" s="10" t="s">
        <v>23</v>
      </c>
      <c r="C13" s="133">
        <v>367579.55</v>
      </c>
      <c r="D13" s="11">
        <v>472700</v>
      </c>
      <c r="E13" s="11">
        <v>472202.66</v>
      </c>
      <c r="F13" s="11">
        <f t="shared" ref="F13:F39" si="0">D13-E13</f>
        <v>497.34000000002561</v>
      </c>
      <c r="G13" s="64">
        <f t="shared" ref="G13:G35" si="1">E13/C13*100</f>
        <v>128.46271235709386</v>
      </c>
      <c r="H13" s="64">
        <f t="shared" ref="H13:H35" si="2">E13/D13*100</f>
        <v>99.89478739158028</v>
      </c>
    </row>
    <row r="14" spans="1:21" ht="12.75" customHeight="1" x14ac:dyDescent="0.2">
      <c r="A14" s="10" t="s">
        <v>240</v>
      </c>
      <c r="B14" s="10" t="s">
        <v>241</v>
      </c>
      <c r="C14" s="133">
        <v>0</v>
      </c>
      <c r="D14" s="11">
        <v>11200</v>
      </c>
      <c r="E14" s="11">
        <v>11227.5</v>
      </c>
      <c r="F14" s="11">
        <f t="shared" si="0"/>
        <v>-27.5</v>
      </c>
      <c r="G14" s="64" t="e">
        <f t="shared" si="1"/>
        <v>#DIV/0!</v>
      </c>
      <c r="H14" s="64">
        <f t="shared" si="2"/>
        <v>100.24553571428572</v>
      </c>
    </row>
    <row r="15" spans="1:21" ht="12.75" customHeight="1" x14ac:dyDescent="0.2">
      <c r="A15" s="10" t="s">
        <v>242</v>
      </c>
      <c r="B15" s="10" t="s">
        <v>243</v>
      </c>
      <c r="C15" s="133">
        <v>0</v>
      </c>
      <c r="D15" s="11">
        <v>11200</v>
      </c>
      <c r="E15" s="11">
        <v>11227.5</v>
      </c>
      <c r="F15" s="11">
        <f t="shared" si="0"/>
        <v>-27.5</v>
      </c>
      <c r="G15" s="64" t="e">
        <f t="shared" si="1"/>
        <v>#DIV/0!</v>
      </c>
      <c r="H15" s="64">
        <f t="shared" si="2"/>
        <v>100.24553571428572</v>
      </c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</row>
    <row r="16" spans="1:21" ht="12.75" customHeight="1" x14ac:dyDescent="0.2">
      <c r="A16" s="10" t="s">
        <v>24</v>
      </c>
      <c r="B16" s="10" t="s">
        <v>25</v>
      </c>
      <c r="C16" s="133">
        <v>367081.63</v>
      </c>
      <c r="D16" s="11">
        <v>460900</v>
      </c>
      <c r="E16" s="11">
        <v>460536.17</v>
      </c>
      <c r="F16" s="11">
        <f t="shared" si="0"/>
        <v>363.8300000000163</v>
      </c>
      <c r="G16" s="64">
        <f t="shared" si="1"/>
        <v>125.45878964305568</v>
      </c>
      <c r="H16" s="64">
        <f t="shared" si="2"/>
        <v>99.921060967671934</v>
      </c>
    </row>
    <row r="17" spans="1:8" ht="12.75" customHeight="1" x14ac:dyDescent="0.2">
      <c r="A17" s="10" t="s">
        <v>26</v>
      </c>
      <c r="B17" s="10" t="s">
        <v>27</v>
      </c>
      <c r="C17" s="133">
        <v>367081.63</v>
      </c>
      <c r="D17" s="11">
        <v>460900</v>
      </c>
      <c r="E17" s="11">
        <v>460536.17</v>
      </c>
      <c r="F17" s="11">
        <f t="shared" si="0"/>
        <v>363.8300000000163</v>
      </c>
      <c r="G17" s="64">
        <f t="shared" si="1"/>
        <v>125.45878964305568</v>
      </c>
      <c r="H17" s="64">
        <f t="shared" si="2"/>
        <v>99.921060967671934</v>
      </c>
    </row>
    <row r="18" spans="1:8" ht="12.75" customHeight="1" x14ac:dyDescent="0.2">
      <c r="A18" s="10" t="s">
        <v>28</v>
      </c>
      <c r="B18" s="10" t="s">
        <v>29</v>
      </c>
      <c r="C18" s="133">
        <v>497.92</v>
      </c>
      <c r="D18" s="11">
        <v>600</v>
      </c>
      <c r="E18" s="11">
        <v>438.99</v>
      </c>
      <c r="F18" s="11">
        <f t="shared" si="0"/>
        <v>161.01</v>
      </c>
      <c r="G18" s="64">
        <f t="shared" si="1"/>
        <v>88.164765424164528</v>
      </c>
      <c r="H18" s="64">
        <f t="shared" si="2"/>
        <v>73.165000000000006</v>
      </c>
    </row>
    <row r="19" spans="1:8" ht="12.75" customHeight="1" x14ac:dyDescent="0.2">
      <c r="A19" s="10" t="s">
        <v>30</v>
      </c>
      <c r="B19" s="10" t="s">
        <v>31</v>
      </c>
      <c r="C19" s="133">
        <v>497.92</v>
      </c>
      <c r="D19" s="11">
        <v>600</v>
      </c>
      <c r="E19" s="11">
        <v>438.99</v>
      </c>
      <c r="F19" s="11">
        <f t="shared" si="0"/>
        <v>161.01</v>
      </c>
      <c r="G19" s="64">
        <f t="shared" si="1"/>
        <v>88.164765424164528</v>
      </c>
      <c r="H19" s="64">
        <f t="shared" si="2"/>
        <v>73.165000000000006</v>
      </c>
    </row>
    <row r="20" spans="1:8" ht="12.75" customHeight="1" x14ac:dyDescent="0.2">
      <c r="A20" s="10" t="s">
        <v>32</v>
      </c>
      <c r="B20" s="10" t="s">
        <v>33</v>
      </c>
      <c r="C20" s="133">
        <v>0.01</v>
      </c>
      <c r="D20" s="13">
        <v>0</v>
      </c>
      <c r="E20" s="11">
        <v>0.04</v>
      </c>
      <c r="F20" s="11">
        <f t="shared" si="0"/>
        <v>-0.04</v>
      </c>
      <c r="G20" s="64">
        <f t="shared" si="1"/>
        <v>400</v>
      </c>
      <c r="H20" s="64" t="e">
        <f t="shared" si="2"/>
        <v>#DIV/0!</v>
      </c>
    </row>
    <row r="21" spans="1:8" ht="12.75" customHeight="1" x14ac:dyDescent="0.2">
      <c r="A21" s="10" t="s">
        <v>35</v>
      </c>
      <c r="B21" s="10" t="s">
        <v>36</v>
      </c>
      <c r="C21" s="133">
        <v>0.01</v>
      </c>
      <c r="D21" s="11">
        <v>0</v>
      </c>
      <c r="E21" s="11">
        <v>0.04</v>
      </c>
      <c r="F21" s="11">
        <f t="shared" si="0"/>
        <v>-0.04</v>
      </c>
      <c r="G21" s="64">
        <f t="shared" si="1"/>
        <v>400</v>
      </c>
      <c r="H21" s="64" t="e">
        <f t="shared" si="2"/>
        <v>#DIV/0!</v>
      </c>
    </row>
    <row r="22" spans="1:8" ht="12.75" customHeight="1" x14ac:dyDescent="0.2">
      <c r="A22" s="10" t="s">
        <v>37</v>
      </c>
      <c r="B22" s="10" t="s">
        <v>38</v>
      </c>
      <c r="C22" s="133">
        <v>0.01</v>
      </c>
      <c r="D22" s="11">
        <v>0</v>
      </c>
      <c r="E22" s="11">
        <v>0.04</v>
      </c>
      <c r="F22" s="11">
        <f t="shared" si="0"/>
        <v>-0.04</v>
      </c>
      <c r="G22" s="64">
        <f t="shared" si="1"/>
        <v>400</v>
      </c>
      <c r="H22" s="64" t="e">
        <f t="shared" si="2"/>
        <v>#DIV/0!</v>
      </c>
    </row>
    <row r="23" spans="1:8" ht="12.75" customHeight="1" x14ac:dyDescent="0.2">
      <c r="A23" s="10" t="s">
        <v>39</v>
      </c>
      <c r="B23" s="10" t="s">
        <v>40</v>
      </c>
      <c r="C23" s="133">
        <v>0</v>
      </c>
      <c r="D23" s="11">
        <v>0</v>
      </c>
      <c r="E23" s="11">
        <v>0</v>
      </c>
      <c r="F23" s="11">
        <f t="shared" si="0"/>
        <v>0</v>
      </c>
      <c r="G23" s="64" t="e">
        <f t="shared" si="1"/>
        <v>#DIV/0!</v>
      </c>
      <c r="H23" s="64" t="e">
        <f t="shared" si="2"/>
        <v>#DIV/0!</v>
      </c>
    </row>
    <row r="24" spans="1:8" ht="12.75" customHeight="1" x14ac:dyDescent="0.2">
      <c r="A24" s="10" t="s">
        <v>41</v>
      </c>
      <c r="B24" s="10" t="s">
        <v>42</v>
      </c>
      <c r="C24" s="133">
        <v>88285.48</v>
      </c>
      <c r="D24" s="11">
        <v>86500</v>
      </c>
      <c r="E24" s="11">
        <v>90001.57</v>
      </c>
      <c r="F24" s="11">
        <f t="shared" si="0"/>
        <v>-3501.570000000007</v>
      </c>
      <c r="G24" s="64">
        <f t="shared" si="1"/>
        <v>101.94379642043063</v>
      </c>
      <c r="H24" s="64">
        <f t="shared" si="2"/>
        <v>104.04805780346823</v>
      </c>
    </row>
    <row r="25" spans="1:8" ht="12.75" customHeight="1" x14ac:dyDescent="0.2">
      <c r="A25" s="10" t="s">
        <v>43</v>
      </c>
      <c r="B25" s="10" t="s">
        <v>44</v>
      </c>
      <c r="C25" s="133">
        <v>88285.48</v>
      </c>
      <c r="D25" s="11">
        <v>86500</v>
      </c>
      <c r="E25" s="11">
        <v>90001.57</v>
      </c>
      <c r="F25" s="11">
        <f t="shared" si="0"/>
        <v>-3501.570000000007</v>
      </c>
      <c r="G25" s="64">
        <f t="shared" si="1"/>
        <v>101.94379642043063</v>
      </c>
      <c r="H25" s="64">
        <f t="shared" si="2"/>
        <v>104.04805780346823</v>
      </c>
    </row>
    <row r="26" spans="1:8" ht="12.75" customHeight="1" x14ac:dyDescent="0.2">
      <c r="A26" s="10" t="s">
        <v>45</v>
      </c>
      <c r="B26" s="10" t="s">
        <v>46</v>
      </c>
      <c r="C26" s="133">
        <v>88285.48</v>
      </c>
      <c r="D26" s="11">
        <v>86500</v>
      </c>
      <c r="E26" s="11">
        <v>90001.57</v>
      </c>
      <c r="F26" s="11">
        <f t="shared" si="0"/>
        <v>-3501.570000000007</v>
      </c>
      <c r="G26" s="64">
        <f t="shared" si="1"/>
        <v>101.94379642043063</v>
      </c>
      <c r="H26" s="64">
        <f t="shared" si="2"/>
        <v>104.04805780346823</v>
      </c>
    </row>
    <row r="27" spans="1:8" ht="12.75" customHeight="1" x14ac:dyDescent="0.2">
      <c r="A27" s="10" t="s">
        <v>47</v>
      </c>
      <c r="B27" s="10" t="s">
        <v>48</v>
      </c>
      <c r="C27" s="133">
        <v>18211.68</v>
      </c>
      <c r="D27" s="11">
        <v>21200</v>
      </c>
      <c r="E27" s="11">
        <v>21198.98</v>
      </c>
      <c r="F27" s="11">
        <f t="shared" si="0"/>
        <v>1.0200000000004366</v>
      </c>
      <c r="G27" s="64">
        <f t="shared" si="1"/>
        <v>116.40320936893247</v>
      </c>
      <c r="H27" s="64">
        <f t="shared" si="2"/>
        <v>99.995188679245288</v>
      </c>
    </row>
    <row r="28" spans="1:8" ht="12.75" customHeight="1" x14ac:dyDescent="0.2">
      <c r="A28" s="10" t="s">
        <v>49</v>
      </c>
      <c r="B28" s="10" t="s">
        <v>50</v>
      </c>
      <c r="C28" s="133">
        <v>17925</v>
      </c>
      <c r="D28" s="11">
        <v>21100</v>
      </c>
      <c r="E28" s="11">
        <v>21167.98</v>
      </c>
      <c r="F28" s="11">
        <f t="shared" si="0"/>
        <v>-67.979999999999563</v>
      </c>
      <c r="G28" s="64">
        <f t="shared" si="1"/>
        <v>118.09193863319388</v>
      </c>
      <c r="H28" s="64">
        <f t="shared" si="2"/>
        <v>100.32218009478673</v>
      </c>
    </row>
    <row r="29" spans="1:8" ht="12.75" customHeight="1" x14ac:dyDescent="0.2">
      <c r="A29" s="12" t="s">
        <v>51</v>
      </c>
      <c r="B29" s="12" t="s">
        <v>52</v>
      </c>
      <c r="C29" s="133">
        <v>17925</v>
      </c>
      <c r="D29" s="11">
        <v>21100</v>
      </c>
      <c r="E29" s="11">
        <v>21167.98</v>
      </c>
      <c r="F29" s="11">
        <f t="shared" si="0"/>
        <v>-67.979999999999563</v>
      </c>
      <c r="G29" s="64">
        <f t="shared" si="1"/>
        <v>118.09193863319388</v>
      </c>
      <c r="H29" s="64">
        <f t="shared" si="2"/>
        <v>100.32218009478673</v>
      </c>
    </row>
    <row r="30" spans="1:8" ht="12.75" customHeight="1" x14ac:dyDescent="0.2">
      <c r="A30" s="12" t="s">
        <v>53</v>
      </c>
      <c r="B30" s="12" t="s">
        <v>54</v>
      </c>
      <c r="C30" s="134">
        <v>286.68</v>
      </c>
      <c r="D30" s="13">
        <v>100</v>
      </c>
      <c r="E30" s="11">
        <v>31</v>
      </c>
      <c r="F30" s="11">
        <f t="shared" si="0"/>
        <v>69</v>
      </c>
      <c r="G30" s="64">
        <f t="shared" si="1"/>
        <v>10.813450537184318</v>
      </c>
      <c r="H30" s="64">
        <f t="shared" si="2"/>
        <v>31</v>
      </c>
    </row>
    <row r="31" spans="1:8" x14ac:dyDescent="0.2">
      <c r="A31" s="12" t="s">
        <v>55</v>
      </c>
      <c r="B31" s="12" t="s">
        <v>56</v>
      </c>
      <c r="C31" s="134">
        <v>286.68</v>
      </c>
      <c r="D31" s="13">
        <v>100</v>
      </c>
      <c r="E31" s="11">
        <v>31</v>
      </c>
      <c r="F31" s="11">
        <f t="shared" si="0"/>
        <v>69</v>
      </c>
      <c r="G31" s="64">
        <f t="shared" si="1"/>
        <v>10.813450537184318</v>
      </c>
      <c r="H31" s="64">
        <f t="shared" si="2"/>
        <v>31</v>
      </c>
    </row>
    <row r="32" spans="1:8" x14ac:dyDescent="0.2">
      <c r="A32" s="61">
        <v>67</v>
      </c>
      <c r="B32" s="61" t="s">
        <v>246</v>
      </c>
      <c r="C32" s="134">
        <v>151308.76</v>
      </c>
      <c r="D32" s="11">
        <v>138930</v>
      </c>
      <c r="E32" s="133">
        <v>138807.35999999999</v>
      </c>
      <c r="F32" s="11">
        <f t="shared" si="0"/>
        <v>122.64000000001397</v>
      </c>
      <c r="G32" s="64">
        <f t="shared" si="1"/>
        <v>91.737821392495704</v>
      </c>
      <c r="H32" s="64">
        <f t="shared" si="2"/>
        <v>99.911725329302513</v>
      </c>
    </row>
    <row r="33" spans="1:8" x14ac:dyDescent="0.2">
      <c r="A33" s="61">
        <v>671</v>
      </c>
      <c r="B33" s="61" t="s">
        <v>247</v>
      </c>
      <c r="C33" s="134">
        <v>151308.76</v>
      </c>
      <c r="D33" s="11">
        <v>138930</v>
      </c>
      <c r="E33" s="133">
        <v>138807.35999999999</v>
      </c>
      <c r="F33" s="11">
        <f t="shared" si="0"/>
        <v>122.64000000001397</v>
      </c>
      <c r="G33" s="64">
        <f t="shared" si="1"/>
        <v>91.737821392495704</v>
      </c>
      <c r="H33" s="64">
        <f t="shared" si="2"/>
        <v>99.911725329302513</v>
      </c>
    </row>
    <row r="34" spans="1:8" x14ac:dyDescent="0.2">
      <c r="A34" s="62">
        <v>6711</v>
      </c>
      <c r="B34" s="61" t="s">
        <v>248</v>
      </c>
      <c r="C34" s="133">
        <v>130689.28</v>
      </c>
      <c r="D34" s="11">
        <v>108930</v>
      </c>
      <c r="E34" s="133">
        <v>119979.04</v>
      </c>
      <c r="F34" s="11">
        <f t="shared" si="0"/>
        <v>-11049.039999999994</v>
      </c>
      <c r="G34" s="64">
        <f t="shared" si="1"/>
        <v>91.804806025406222</v>
      </c>
      <c r="H34" s="64">
        <f t="shared" si="2"/>
        <v>110.14324795740382</v>
      </c>
    </row>
    <row r="35" spans="1:8" x14ac:dyDescent="0.2">
      <c r="A35" s="62">
        <v>6712</v>
      </c>
      <c r="B35" s="61" t="s">
        <v>249</v>
      </c>
      <c r="C35" s="133">
        <v>20619.48</v>
      </c>
      <c r="D35" s="11">
        <v>30000</v>
      </c>
      <c r="E35" s="134">
        <v>18828.32</v>
      </c>
      <c r="F35" s="11">
        <f t="shared" si="0"/>
        <v>11171.68</v>
      </c>
      <c r="G35" s="64">
        <f t="shared" si="1"/>
        <v>91.31326299208321</v>
      </c>
      <c r="H35" s="64">
        <f t="shared" si="2"/>
        <v>62.761066666666665</v>
      </c>
    </row>
    <row r="36" spans="1:8" x14ac:dyDescent="0.2">
      <c r="A36" s="62">
        <v>9</v>
      </c>
      <c r="B36" s="61" t="s">
        <v>239</v>
      </c>
      <c r="C36" s="133">
        <v>0</v>
      </c>
      <c r="D36" s="11">
        <v>0</v>
      </c>
      <c r="E36" s="13">
        <v>0</v>
      </c>
      <c r="F36" s="11">
        <f t="shared" si="0"/>
        <v>0</v>
      </c>
      <c r="G36" s="64"/>
      <c r="H36" s="64"/>
    </row>
    <row r="37" spans="1:8" x14ac:dyDescent="0.2">
      <c r="A37" s="62">
        <v>92</v>
      </c>
      <c r="B37" s="61" t="s">
        <v>250</v>
      </c>
      <c r="C37" s="133">
        <v>0</v>
      </c>
      <c r="D37" s="11">
        <v>0</v>
      </c>
      <c r="E37" s="13">
        <v>0</v>
      </c>
      <c r="F37" s="11">
        <f t="shared" si="0"/>
        <v>0</v>
      </c>
      <c r="G37" s="64"/>
      <c r="H37" s="64"/>
    </row>
    <row r="38" spans="1:8" x14ac:dyDescent="0.2">
      <c r="A38" s="62">
        <v>922</v>
      </c>
      <c r="B38" s="61" t="s">
        <v>251</v>
      </c>
      <c r="C38" s="133">
        <v>0</v>
      </c>
      <c r="D38" s="11">
        <v>0</v>
      </c>
      <c r="E38" s="13">
        <v>0</v>
      </c>
      <c r="F38" s="11">
        <f t="shared" si="0"/>
        <v>0</v>
      </c>
      <c r="G38" s="64"/>
      <c r="H38" s="64"/>
    </row>
    <row r="39" spans="1:8" x14ac:dyDescent="0.2">
      <c r="A39" s="62">
        <v>9221</v>
      </c>
      <c r="B39" s="61" t="s">
        <v>252</v>
      </c>
      <c r="C39" s="133">
        <v>0</v>
      </c>
      <c r="D39" s="11">
        <v>0</v>
      </c>
      <c r="E39" s="13">
        <v>0</v>
      </c>
      <c r="F39" s="11">
        <f t="shared" si="0"/>
        <v>0</v>
      </c>
      <c r="G39" s="64"/>
      <c r="H39" s="64"/>
    </row>
    <row r="42" spans="1:8" ht="48" x14ac:dyDescent="0.2">
      <c r="A42" s="153" t="s">
        <v>3</v>
      </c>
      <c r="B42" s="161"/>
      <c r="C42" s="135" t="s">
        <v>201</v>
      </c>
      <c r="D42" s="114" t="s">
        <v>233</v>
      </c>
      <c r="E42" s="114" t="s">
        <v>4</v>
      </c>
      <c r="F42" s="114" t="s">
        <v>5</v>
      </c>
      <c r="G42" s="37" t="s">
        <v>234</v>
      </c>
      <c r="H42" s="37" t="s">
        <v>235</v>
      </c>
    </row>
    <row r="43" spans="1:8" x14ac:dyDescent="0.2">
      <c r="A43" s="114" t="s">
        <v>6</v>
      </c>
      <c r="B43" s="114" t="s">
        <v>7</v>
      </c>
      <c r="C43" s="135" t="s">
        <v>17</v>
      </c>
      <c r="D43" s="114" t="s">
        <v>8</v>
      </c>
      <c r="E43" s="114" t="s">
        <v>18</v>
      </c>
      <c r="F43" s="114" t="s">
        <v>19</v>
      </c>
      <c r="G43" s="7" t="s">
        <v>20</v>
      </c>
      <c r="H43" s="7" t="s">
        <v>21</v>
      </c>
    </row>
    <row r="44" spans="1:8" x14ac:dyDescent="0.2">
      <c r="A44" s="8"/>
      <c r="B44" s="8" t="s">
        <v>12</v>
      </c>
      <c r="C44" s="15">
        <v>565743.32999999996</v>
      </c>
      <c r="D44" s="15">
        <f>SUM(D46+D55+D86+D92+D97+D100+D110)</f>
        <v>719330</v>
      </c>
      <c r="E44" s="15">
        <f>SUM(E46+E55+E86+E92+E97+E100+E110)</f>
        <v>715456.82000000007</v>
      </c>
      <c r="F44" s="9">
        <f>D44-E44</f>
        <v>3873.1799999999348</v>
      </c>
      <c r="G44" s="67">
        <f>E44/C44*100</f>
        <v>126.46314716604792</v>
      </c>
      <c r="H44" s="67">
        <f>E44/D44*100</f>
        <v>99.461557282471205</v>
      </c>
    </row>
    <row r="45" spans="1:8" x14ac:dyDescent="0.2">
      <c r="A45" s="10" t="s">
        <v>13</v>
      </c>
      <c r="B45" s="10" t="s">
        <v>14</v>
      </c>
      <c r="C45" s="133">
        <v>560534.75</v>
      </c>
      <c r="D45" s="11">
        <v>673730</v>
      </c>
      <c r="E45" s="11">
        <v>680410.42</v>
      </c>
      <c r="F45" s="11">
        <f>D45-E45</f>
        <v>-6680.4200000000419</v>
      </c>
      <c r="G45" s="66">
        <f>E45/C45*100</f>
        <v>121.38594797200352</v>
      </c>
      <c r="H45" s="66">
        <f>E45/D45*100</f>
        <v>100.99155744882967</v>
      </c>
    </row>
    <row r="46" spans="1:8" x14ac:dyDescent="0.2">
      <c r="A46" s="10" t="s">
        <v>57</v>
      </c>
      <c r="B46" s="10" t="s">
        <v>58</v>
      </c>
      <c r="C46" s="133">
        <v>366505.76</v>
      </c>
      <c r="D46" s="11">
        <v>462700</v>
      </c>
      <c r="E46" s="11">
        <v>463447.61</v>
      </c>
      <c r="F46" s="11">
        <f t="shared" ref="F46:F110" si="3">D46-E46</f>
        <v>-747.60999999998603</v>
      </c>
      <c r="G46" s="66">
        <f t="shared" ref="G46:G109" si="4">E46/C46*100</f>
        <v>126.45029371434708</v>
      </c>
      <c r="H46" s="66">
        <f t="shared" ref="H46:H109" si="5">E46/D46*100</f>
        <v>100.16157553490382</v>
      </c>
    </row>
    <row r="47" spans="1:8" x14ac:dyDescent="0.2">
      <c r="A47" s="10" t="s">
        <v>59</v>
      </c>
      <c r="B47" s="10" t="s">
        <v>60</v>
      </c>
      <c r="C47" s="133">
        <v>297500.94</v>
      </c>
      <c r="D47" s="11">
        <v>377100</v>
      </c>
      <c r="E47" s="11">
        <v>376444.7</v>
      </c>
      <c r="F47" s="11">
        <f t="shared" si="3"/>
        <v>655.29999999998836</v>
      </c>
      <c r="G47" s="66">
        <f t="shared" si="4"/>
        <v>126.53563380337556</v>
      </c>
      <c r="H47" s="66">
        <f t="shared" si="5"/>
        <v>99.826226465128627</v>
      </c>
    </row>
    <row r="48" spans="1:8" x14ac:dyDescent="0.2">
      <c r="A48" s="10" t="s">
        <v>61</v>
      </c>
      <c r="B48" s="10" t="s">
        <v>62</v>
      </c>
      <c r="C48" s="133">
        <v>276856.84999999998</v>
      </c>
      <c r="D48" s="11">
        <v>268000</v>
      </c>
      <c r="E48" s="11">
        <v>258361.34</v>
      </c>
      <c r="F48" s="11">
        <f t="shared" si="3"/>
        <v>9638.6600000000035</v>
      </c>
      <c r="G48" s="66">
        <f t="shared" si="4"/>
        <v>93.319468165588106</v>
      </c>
      <c r="H48" s="66">
        <f t="shared" si="5"/>
        <v>96.403485074626857</v>
      </c>
    </row>
    <row r="49" spans="1:24" x14ac:dyDescent="0.2">
      <c r="A49" s="10" t="s">
        <v>63</v>
      </c>
      <c r="B49" s="10" t="s">
        <v>64</v>
      </c>
      <c r="C49" s="133">
        <v>320.77999999999997</v>
      </c>
      <c r="D49" s="11">
        <v>100</v>
      </c>
      <c r="E49" s="11">
        <v>0</v>
      </c>
      <c r="F49" s="11">
        <f t="shared" si="3"/>
        <v>100</v>
      </c>
      <c r="G49" s="66">
        <f t="shared" si="4"/>
        <v>0</v>
      </c>
      <c r="H49" s="66">
        <f t="shared" si="5"/>
        <v>0</v>
      </c>
    </row>
    <row r="50" spans="1:24" x14ac:dyDescent="0.2">
      <c r="A50" s="10" t="s">
        <v>65</v>
      </c>
      <c r="B50" s="10" t="s">
        <v>66</v>
      </c>
      <c r="C50" s="133">
        <v>20323.310000000001</v>
      </c>
      <c r="D50" s="11">
        <v>109000</v>
      </c>
      <c r="E50" s="11">
        <v>118083.36</v>
      </c>
      <c r="F50" s="11">
        <f t="shared" si="3"/>
        <v>-9083.36</v>
      </c>
      <c r="G50" s="66">
        <f t="shared" si="4"/>
        <v>581.02425244706694</v>
      </c>
      <c r="H50" s="66">
        <f t="shared" si="5"/>
        <v>108.33335779816512</v>
      </c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</row>
    <row r="51" spans="1:24" x14ac:dyDescent="0.2">
      <c r="A51" s="10" t="s">
        <v>67</v>
      </c>
      <c r="B51" s="10" t="s">
        <v>68</v>
      </c>
      <c r="C51" s="133">
        <v>20030.09</v>
      </c>
      <c r="D51" s="11">
        <v>23500</v>
      </c>
      <c r="E51" s="11">
        <v>24632.37</v>
      </c>
      <c r="F51" s="11">
        <f t="shared" si="3"/>
        <v>-1132.369999999999</v>
      </c>
      <c r="G51" s="66">
        <f t="shared" si="4"/>
        <v>122.97683135722306</v>
      </c>
      <c r="H51" s="66">
        <f t="shared" si="5"/>
        <v>104.81859574468085</v>
      </c>
    </row>
    <row r="52" spans="1:24" x14ac:dyDescent="0.2">
      <c r="A52" s="10" t="s">
        <v>69</v>
      </c>
      <c r="B52" s="10" t="s">
        <v>68</v>
      </c>
      <c r="C52" s="133">
        <v>20030.09</v>
      </c>
      <c r="D52" s="11">
        <v>23500</v>
      </c>
      <c r="E52" s="11">
        <v>24632.37</v>
      </c>
      <c r="F52" s="11">
        <f t="shared" si="3"/>
        <v>-1132.369999999999</v>
      </c>
      <c r="G52" s="66">
        <f t="shared" si="4"/>
        <v>122.97683135722306</v>
      </c>
      <c r="H52" s="66">
        <f t="shared" si="5"/>
        <v>104.81859574468085</v>
      </c>
      <c r="I52" s="173"/>
      <c r="J52" s="173"/>
      <c r="K52" s="173"/>
      <c r="L52" s="173"/>
      <c r="M52" s="173"/>
      <c r="N52" s="173"/>
      <c r="O52" s="173"/>
      <c r="P52" s="173"/>
      <c r="Q52" s="173"/>
    </row>
    <row r="53" spans="1:24" x14ac:dyDescent="0.2">
      <c r="A53" s="10" t="s">
        <v>70</v>
      </c>
      <c r="B53" s="10" t="s">
        <v>71</v>
      </c>
      <c r="C53" s="133">
        <v>48974.73</v>
      </c>
      <c r="D53" s="11">
        <v>62100</v>
      </c>
      <c r="E53" s="11">
        <v>62370.54</v>
      </c>
      <c r="F53" s="11">
        <f t="shared" si="3"/>
        <v>-270.54000000000087</v>
      </c>
      <c r="G53" s="66">
        <f t="shared" si="4"/>
        <v>127.35249382691849</v>
      </c>
      <c r="H53" s="66">
        <f t="shared" si="5"/>
        <v>100.43565217391304</v>
      </c>
    </row>
    <row r="54" spans="1:24" x14ac:dyDescent="0.2">
      <c r="A54" s="10" t="s">
        <v>72</v>
      </c>
      <c r="B54" s="10" t="s">
        <v>73</v>
      </c>
      <c r="C54" s="133">
        <v>48974.73</v>
      </c>
      <c r="D54" s="11">
        <v>62100</v>
      </c>
      <c r="E54" s="11">
        <v>62370.54</v>
      </c>
      <c r="F54" s="11">
        <f t="shared" si="3"/>
        <v>-270.54000000000087</v>
      </c>
      <c r="G54" s="66">
        <f t="shared" si="4"/>
        <v>127.35249382691849</v>
      </c>
      <c r="H54" s="66">
        <f t="shared" si="5"/>
        <v>100.43565217391304</v>
      </c>
    </row>
    <row r="55" spans="1:24" x14ac:dyDescent="0.2">
      <c r="A55" s="10" t="s">
        <v>74</v>
      </c>
      <c r="B55" s="10" t="s">
        <v>75</v>
      </c>
      <c r="C55" s="133">
        <v>193055.52</v>
      </c>
      <c r="D55" s="11">
        <v>209950</v>
      </c>
      <c r="E55" s="11">
        <v>215889.63</v>
      </c>
      <c r="F55" s="11">
        <f t="shared" si="3"/>
        <v>-5939.6300000000047</v>
      </c>
      <c r="G55" s="66">
        <f t="shared" si="4"/>
        <v>111.82774261000152</v>
      </c>
      <c r="H55" s="66">
        <f t="shared" si="5"/>
        <v>102.82906882591094</v>
      </c>
    </row>
    <row r="56" spans="1:24" x14ac:dyDescent="0.2">
      <c r="A56" s="10" t="s">
        <v>76</v>
      </c>
      <c r="B56" s="10" t="s">
        <v>77</v>
      </c>
      <c r="C56" s="133">
        <v>16195.09</v>
      </c>
      <c r="D56" s="11">
        <v>16800</v>
      </c>
      <c r="E56" s="11">
        <v>19203.18</v>
      </c>
      <c r="F56" s="11">
        <f t="shared" si="3"/>
        <v>-2403.1800000000003</v>
      </c>
      <c r="G56" s="66">
        <f t="shared" si="4"/>
        <v>118.57408634345347</v>
      </c>
      <c r="H56" s="66">
        <f t="shared" si="5"/>
        <v>114.30464285714285</v>
      </c>
    </row>
    <row r="57" spans="1:24" x14ac:dyDescent="0.2">
      <c r="A57" s="10" t="s">
        <v>78</v>
      </c>
      <c r="B57" s="10" t="s">
        <v>79</v>
      </c>
      <c r="C57" s="133">
        <v>2614.14</v>
      </c>
      <c r="D57" s="11">
        <v>2400</v>
      </c>
      <c r="E57" s="11">
        <v>2404.2600000000002</v>
      </c>
      <c r="F57" s="11">
        <f t="shared" si="3"/>
        <v>-4.2600000000002183</v>
      </c>
      <c r="G57" s="66">
        <f t="shared" si="4"/>
        <v>91.971355780486135</v>
      </c>
      <c r="H57" s="66">
        <f t="shared" si="5"/>
        <v>100.17750000000001</v>
      </c>
    </row>
    <row r="58" spans="1:24" x14ac:dyDescent="0.2">
      <c r="A58" s="10" t="s">
        <v>80</v>
      </c>
      <c r="B58" s="10" t="s">
        <v>81</v>
      </c>
      <c r="C58" s="133">
        <v>12999.05</v>
      </c>
      <c r="D58" s="11">
        <v>12900</v>
      </c>
      <c r="E58" s="11">
        <v>15143.52</v>
      </c>
      <c r="F58" s="11">
        <f t="shared" si="3"/>
        <v>-2243.5200000000004</v>
      </c>
      <c r="G58" s="66">
        <f t="shared" si="4"/>
        <v>116.49712863632344</v>
      </c>
      <c r="H58" s="66">
        <f t="shared" si="5"/>
        <v>117.39162790697675</v>
      </c>
    </row>
    <row r="59" spans="1:24" x14ac:dyDescent="0.2">
      <c r="A59" s="10" t="s">
        <v>82</v>
      </c>
      <c r="B59" s="10" t="s">
        <v>83</v>
      </c>
      <c r="C59" s="133">
        <v>507.5</v>
      </c>
      <c r="D59" s="11">
        <v>800</v>
      </c>
      <c r="E59" s="11">
        <v>942.5</v>
      </c>
      <c r="F59" s="11">
        <f t="shared" si="3"/>
        <v>-142.5</v>
      </c>
      <c r="G59" s="66">
        <f t="shared" si="4"/>
        <v>185.71428571428572</v>
      </c>
      <c r="H59" s="66">
        <f t="shared" si="5"/>
        <v>117.81250000000001</v>
      </c>
    </row>
    <row r="60" spans="1:24" x14ac:dyDescent="0.2">
      <c r="A60" s="10" t="s">
        <v>84</v>
      </c>
      <c r="B60" s="10" t="s">
        <v>85</v>
      </c>
      <c r="C60" s="133">
        <v>74.400000000000006</v>
      </c>
      <c r="D60" s="11">
        <v>700</v>
      </c>
      <c r="E60" s="11">
        <v>712.9</v>
      </c>
      <c r="F60" s="11">
        <f t="shared" si="3"/>
        <v>-12.899999999999977</v>
      </c>
      <c r="G60" s="66">
        <f t="shared" si="4"/>
        <v>958.19892473118261</v>
      </c>
      <c r="H60" s="66">
        <f t="shared" si="5"/>
        <v>101.84285714285714</v>
      </c>
    </row>
    <row r="61" spans="1:24" x14ac:dyDescent="0.2">
      <c r="A61" s="10" t="s">
        <v>86</v>
      </c>
      <c r="B61" s="10" t="s">
        <v>87</v>
      </c>
      <c r="C61" s="133">
        <v>110759.53</v>
      </c>
      <c r="D61" s="11">
        <v>108600</v>
      </c>
      <c r="E61" s="11">
        <v>112643.97</v>
      </c>
      <c r="F61" s="11">
        <f t="shared" si="3"/>
        <v>-4043.9700000000012</v>
      </c>
      <c r="G61" s="66">
        <f t="shared" si="4"/>
        <v>101.70137955623322</v>
      </c>
      <c r="H61" s="66">
        <f t="shared" si="5"/>
        <v>103.72372928176796</v>
      </c>
    </row>
    <row r="62" spans="1:24" x14ac:dyDescent="0.2">
      <c r="A62" s="10" t="s">
        <v>88</v>
      </c>
      <c r="B62" s="10" t="s">
        <v>89</v>
      </c>
      <c r="C62" s="133">
        <v>10419.77</v>
      </c>
      <c r="D62" s="11">
        <v>10500</v>
      </c>
      <c r="E62" s="11">
        <v>12019.01</v>
      </c>
      <c r="F62" s="11">
        <f t="shared" si="3"/>
        <v>-1519.0100000000002</v>
      </c>
      <c r="G62" s="66">
        <f t="shared" si="4"/>
        <v>115.34813148466809</v>
      </c>
      <c r="H62" s="66">
        <f t="shared" si="5"/>
        <v>114.46676190476191</v>
      </c>
    </row>
    <row r="63" spans="1:24" x14ac:dyDescent="0.2">
      <c r="A63" s="10" t="s">
        <v>90</v>
      </c>
      <c r="B63" s="10" t="s">
        <v>91</v>
      </c>
      <c r="C63" s="133">
        <v>66440.75</v>
      </c>
      <c r="D63" s="11">
        <v>66300</v>
      </c>
      <c r="E63" s="11">
        <v>69902.78</v>
      </c>
      <c r="F63" s="11">
        <f t="shared" si="3"/>
        <v>-3602.7799999999988</v>
      </c>
      <c r="G63" s="66">
        <f t="shared" si="4"/>
        <v>105.21070276900848</v>
      </c>
      <c r="H63" s="66">
        <f t="shared" si="5"/>
        <v>105.43405731523379</v>
      </c>
    </row>
    <row r="64" spans="1:24" x14ac:dyDescent="0.2">
      <c r="A64" s="10" t="s">
        <v>92</v>
      </c>
      <c r="B64" s="10" t="s">
        <v>93</v>
      </c>
      <c r="C64" s="133">
        <v>24648.32</v>
      </c>
      <c r="D64" s="11">
        <v>24200</v>
      </c>
      <c r="E64" s="11">
        <v>23326.560000000001</v>
      </c>
      <c r="F64" s="11">
        <f t="shared" si="3"/>
        <v>873.43999999999869</v>
      </c>
      <c r="G64" s="66">
        <f t="shared" si="4"/>
        <v>94.637524991561293</v>
      </c>
      <c r="H64" s="66">
        <f t="shared" si="5"/>
        <v>96.390743801652903</v>
      </c>
    </row>
    <row r="65" spans="1:24" x14ac:dyDescent="0.2">
      <c r="A65" s="10" t="s">
        <v>94</v>
      </c>
      <c r="B65" s="10" t="s">
        <v>95</v>
      </c>
      <c r="C65" s="133">
        <v>716.59</v>
      </c>
      <c r="D65" s="11">
        <v>2300</v>
      </c>
      <c r="E65" s="11">
        <v>2333.35</v>
      </c>
      <c r="F65" s="11">
        <f t="shared" si="3"/>
        <v>-33.349999999999909</v>
      </c>
      <c r="G65" s="66">
        <f t="shared" si="4"/>
        <v>325.61855454304413</v>
      </c>
      <c r="H65" s="66">
        <f t="shared" si="5"/>
        <v>101.44999999999999</v>
      </c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</row>
    <row r="66" spans="1:24" x14ac:dyDescent="0.2">
      <c r="A66" s="10" t="s">
        <v>96</v>
      </c>
      <c r="B66" s="10" t="s">
        <v>97</v>
      </c>
      <c r="C66" s="133">
        <v>7879</v>
      </c>
      <c r="D66" s="11">
        <v>4900</v>
      </c>
      <c r="E66" s="11">
        <v>4581.12</v>
      </c>
      <c r="F66" s="11">
        <f t="shared" si="3"/>
        <v>318.88000000000011</v>
      </c>
      <c r="G66" s="66">
        <f t="shared" si="4"/>
        <v>58.143419215636506</v>
      </c>
      <c r="H66" s="66">
        <f t="shared" si="5"/>
        <v>93.492244897959182</v>
      </c>
    </row>
    <row r="67" spans="1:24" x14ac:dyDescent="0.2">
      <c r="A67" s="10" t="s">
        <v>98</v>
      </c>
      <c r="B67" s="10" t="s">
        <v>99</v>
      </c>
      <c r="C67" s="133">
        <v>655.1</v>
      </c>
      <c r="D67" s="11">
        <v>400</v>
      </c>
      <c r="E67" s="11">
        <v>481.15</v>
      </c>
      <c r="F67" s="11">
        <f t="shared" si="3"/>
        <v>-81.149999999999977</v>
      </c>
      <c r="G67" s="66">
        <f t="shared" si="4"/>
        <v>73.446802014959545</v>
      </c>
      <c r="H67" s="66">
        <f t="shared" si="5"/>
        <v>120.28749999999999</v>
      </c>
    </row>
    <row r="68" spans="1:24" x14ac:dyDescent="0.2">
      <c r="A68" s="10" t="s">
        <v>100</v>
      </c>
      <c r="B68" s="10" t="s">
        <v>101</v>
      </c>
      <c r="C68" s="133">
        <v>56016.79</v>
      </c>
      <c r="D68" s="11">
        <v>71100</v>
      </c>
      <c r="E68" s="11">
        <v>65078.02</v>
      </c>
      <c r="F68" s="11">
        <f t="shared" si="3"/>
        <v>6021.9800000000032</v>
      </c>
      <c r="G68" s="66">
        <f t="shared" si="4"/>
        <v>116.17591797030853</v>
      </c>
      <c r="H68" s="66">
        <f t="shared" si="5"/>
        <v>91.530267229254576</v>
      </c>
    </row>
    <row r="69" spans="1:24" x14ac:dyDescent="0.2">
      <c r="A69" s="10" t="s">
        <v>102</v>
      </c>
      <c r="B69" s="10" t="s">
        <v>103</v>
      </c>
      <c r="C69" s="133">
        <v>2667.75</v>
      </c>
      <c r="D69" s="11">
        <v>2900</v>
      </c>
      <c r="E69" s="11">
        <v>3452.83</v>
      </c>
      <c r="F69" s="11">
        <f t="shared" si="3"/>
        <v>-552.82999999999993</v>
      </c>
      <c r="G69" s="66">
        <f t="shared" si="4"/>
        <v>129.42854465373441</v>
      </c>
      <c r="H69" s="66">
        <f t="shared" si="5"/>
        <v>119.06310344827587</v>
      </c>
    </row>
    <row r="70" spans="1:24" x14ac:dyDescent="0.2">
      <c r="A70" s="10" t="s">
        <v>104</v>
      </c>
      <c r="B70" s="10" t="s">
        <v>105</v>
      </c>
      <c r="C70" s="133">
        <v>8936.9</v>
      </c>
      <c r="D70" s="11">
        <v>21500</v>
      </c>
      <c r="E70" s="11">
        <v>13541.95</v>
      </c>
      <c r="F70" s="11">
        <f t="shared" si="3"/>
        <v>7958.0499999999993</v>
      </c>
      <c r="G70" s="66">
        <f t="shared" si="4"/>
        <v>151.52849422059106</v>
      </c>
      <c r="H70" s="66">
        <f t="shared" si="5"/>
        <v>62.985813953488382</v>
      </c>
    </row>
    <row r="71" spans="1:24" x14ac:dyDescent="0.2">
      <c r="A71" s="10" t="s">
        <v>106</v>
      </c>
      <c r="B71" s="10" t="s">
        <v>107</v>
      </c>
      <c r="C71" s="133">
        <v>127.44</v>
      </c>
      <c r="D71" s="11">
        <v>200</v>
      </c>
      <c r="E71" s="11">
        <v>127.44</v>
      </c>
      <c r="F71" s="11">
        <f t="shared" si="3"/>
        <v>72.56</v>
      </c>
      <c r="G71" s="66">
        <f t="shared" si="4"/>
        <v>100</v>
      </c>
      <c r="H71" s="66">
        <f t="shared" si="5"/>
        <v>63.72</v>
      </c>
    </row>
    <row r="72" spans="1:24" x14ac:dyDescent="0.2">
      <c r="A72" s="10" t="s">
        <v>108</v>
      </c>
      <c r="B72" s="10" t="s">
        <v>109</v>
      </c>
      <c r="C72" s="133">
        <v>12044.25</v>
      </c>
      <c r="D72" s="11">
        <v>12300</v>
      </c>
      <c r="E72" s="11">
        <v>14073.62</v>
      </c>
      <c r="F72" s="11">
        <f t="shared" si="3"/>
        <v>-1773.6200000000008</v>
      </c>
      <c r="G72" s="66">
        <f t="shared" si="4"/>
        <v>116.84928492849285</v>
      </c>
      <c r="H72" s="66">
        <f t="shared" si="5"/>
        <v>114.41967479674797</v>
      </c>
    </row>
    <row r="73" spans="1:24" x14ac:dyDescent="0.2">
      <c r="A73" s="10" t="s">
        <v>110</v>
      </c>
      <c r="B73" s="10" t="s">
        <v>111</v>
      </c>
      <c r="C73" s="133">
        <v>993.5</v>
      </c>
      <c r="D73" s="11">
        <v>2200</v>
      </c>
      <c r="E73" s="11">
        <v>2021.23</v>
      </c>
      <c r="F73" s="11">
        <f t="shared" si="3"/>
        <v>178.76999999999998</v>
      </c>
      <c r="G73" s="66">
        <f t="shared" si="4"/>
        <v>203.4453950679416</v>
      </c>
      <c r="H73" s="66">
        <f t="shared" si="5"/>
        <v>91.87409090909091</v>
      </c>
      <c r="I73" s="173"/>
      <c r="J73" s="173"/>
      <c r="K73" s="173"/>
      <c r="L73" s="173"/>
      <c r="M73" s="173"/>
      <c r="N73" s="173"/>
      <c r="O73" s="173"/>
      <c r="P73" s="173"/>
      <c r="Q73" s="173"/>
      <c r="R73" s="173"/>
    </row>
    <row r="74" spans="1:24" x14ac:dyDescent="0.2">
      <c r="A74" s="10" t="s">
        <v>112</v>
      </c>
      <c r="B74" s="10" t="s">
        <v>113</v>
      </c>
      <c r="C74" s="133">
        <v>1627.06</v>
      </c>
      <c r="D74" s="11">
        <v>1400</v>
      </c>
      <c r="E74" s="11">
        <v>1056.1099999999999</v>
      </c>
      <c r="F74" s="11">
        <f t="shared" si="3"/>
        <v>343.8900000000001</v>
      </c>
      <c r="G74" s="66">
        <f t="shared" si="4"/>
        <v>64.909099848807045</v>
      </c>
      <c r="H74" s="66">
        <f t="shared" si="5"/>
        <v>75.436428571428564</v>
      </c>
    </row>
    <row r="75" spans="1:24" x14ac:dyDescent="0.2">
      <c r="A75" s="10" t="s">
        <v>114</v>
      </c>
      <c r="B75" s="10" t="s">
        <v>115</v>
      </c>
      <c r="C75" s="133">
        <v>21356.959999999999</v>
      </c>
      <c r="D75" s="11">
        <v>18700</v>
      </c>
      <c r="E75" s="11">
        <v>18521.740000000002</v>
      </c>
      <c r="F75" s="11">
        <f t="shared" si="3"/>
        <v>178.2599999999984</v>
      </c>
      <c r="G75" s="66">
        <f t="shared" si="4"/>
        <v>86.724608745814024</v>
      </c>
      <c r="H75" s="66">
        <f t="shared" si="5"/>
        <v>99.046737967914439</v>
      </c>
    </row>
    <row r="76" spans="1:24" x14ac:dyDescent="0.2">
      <c r="A76" s="10" t="s">
        <v>116</v>
      </c>
      <c r="B76" s="10" t="s">
        <v>117</v>
      </c>
      <c r="C76" s="133">
        <v>5512.84</v>
      </c>
      <c r="D76" s="11">
        <v>7700</v>
      </c>
      <c r="E76" s="11">
        <v>7888.52</v>
      </c>
      <c r="F76" s="11">
        <f t="shared" si="3"/>
        <v>-188.52000000000044</v>
      </c>
      <c r="G76" s="66">
        <f t="shared" si="4"/>
        <v>143.09357790177114</v>
      </c>
      <c r="H76" s="66">
        <f t="shared" si="5"/>
        <v>102.4483116883117</v>
      </c>
    </row>
    <row r="77" spans="1:24" x14ac:dyDescent="0.2">
      <c r="A77" s="10" t="s">
        <v>118</v>
      </c>
      <c r="B77" s="10" t="s">
        <v>119</v>
      </c>
      <c r="C77" s="133">
        <v>2750.09</v>
      </c>
      <c r="D77" s="11">
        <v>4200</v>
      </c>
      <c r="E77" s="11">
        <v>4394.58</v>
      </c>
      <c r="F77" s="11">
        <f t="shared" si="3"/>
        <v>-194.57999999999993</v>
      </c>
      <c r="G77" s="66">
        <f t="shared" si="4"/>
        <v>159.79767934867587</v>
      </c>
      <c r="H77" s="66">
        <f t="shared" si="5"/>
        <v>104.63285714285715</v>
      </c>
    </row>
    <row r="78" spans="1:24" x14ac:dyDescent="0.2">
      <c r="A78" s="10" t="s">
        <v>120</v>
      </c>
      <c r="B78" s="10" t="s">
        <v>121</v>
      </c>
      <c r="C78" s="133">
        <v>10084.11</v>
      </c>
      <c r="D78" s="11">
        <v>13450</v>
      </c>
      <c r="E78" s="11">
        <v>18964.46</v>
      </c>
      <c r="F78" s="11">
        <f t="shared" si="3"/>
        <v>-5514.4599999999991</v>
      </c>
      <c r="G78" s="66">
        <f t="shared" si="4"/>
        <v>188.06280375759485</v>
      </c>
      <c r="H78" s="66">
        <f t="shared" si="5"/>
        <v>140.99970260223046</v>
      </c>
    </row>
    <row r="79" spans="1:24" x14ac:dyDescent="0.2">
      <c r="A79" s="10" t="s">
        <v>122</v>
      </c>
      <c r="B79" s="10" t="s">
        <v>123</v>
      </c>
      <c r="C79" s="133">
        <v>1954.47</v>
      </c>
      <c r="D79" s="11">
        <v>3300</v>
      </c>
      <c r="E79" s="11">
        <v>2219.4299999999998</v>
      </c>
      <c r="F79" s="11">
        <f t="shared" si="3"/>
        <v>1080.5700000000002</v>
      </c>
      <c r="G79" s="66">
        <f t="shared" si="4"/>
        <v>113.55661637170178</v>
      </c>
      <c r="H79" s="66">
        <f t="shared" si="5"/>
        <v>67.25545454545454</v>
      </c>
    </row>
    <row r="80" spans="1:24" x14ac:dyDescent="0.2">
      <c r="A80" s="10" t="s">
        <v>124</v>
      </c>
      <c r="B80" s="10" t="s">
        <v>125</v>
      </c>
      <c r="C80" s="133">
        <v>0</v>
      </c>
      <c r="D80" s="11">
        <v>1100</v>
      </c>
      <c r="E80" s="11">
        <v>0</v>
      </c>
      <c r="F80" s="11">
        <f t="shared" si="3"/>
        <v>1100</v>
      </c>
      <c r="G80" s="66" t="e">
        <f t="shared" si="4"/>
        <v>#DIV/0!</v>
      </c>
      <c r="H80" s="66">
        <f t="shared" si="5"/>
        <v>0</v>
      </c>
    </row>
    <row r="81" spans="1:9" x14ac:dyDescent="0.2">
      <c r="A81" s="10" t="s">
        <v>126</v>
      </c>
      <c r="B81" s="10" t="s">
        <v>127</v>
      </c>
      <c r="C81" s="133">
        <v>61.43</v>
      </c>
      <c r="D81" s="11">
        <v>300</v>
      </c>
      <c r="E81" s="11">
        <v>985.05</v>
      </c>
      <c r="F81" s="11">
        <f t="shared" si="3"/>
        <v>-685.05</v>
      </c>
      <c r="G81" s="66">
        <f t="shared" si="4"/>
        <v>1603.5324759889302</v>
      </c>
      <c r="H81" s="66">
        <f t="shared" si="5"/>
        <v>328.34999999999997</v>
      </c>
      <c r="I81" s="115" t="s">
        <v>260</v>
      </c>
    </row>
    <row r="82" spans="1:9" x14ac:dyDescent="0.2">
      <c r="A82" s="10" t="s">
        <v>128</v>
      </c>
      <c r="B82" s="10" t="s">
        <v>129</v>
      </c>
      <c r="C82" s="133">
        <v>235</v>
      </c>
      <c r="D82" s="11">
        <v>450</v>
      </c>
      <c r="E82" s="11">
        <v>385</v>
      </c>
      <c r="F82" s="11">
        <f t="shared" si="3"/>
        <v>65</v>
      </c>
      <c r="G82" s="66">
        <f t="shared" si="4"/>
        <v>163.82978723404256</v>
      </c>
      <c r="H82" s="66">
        <f t="shared" si="5"/>
        <v>85.555555555555557</v>
      </c>
    </row>
    <row r="83" spans="1:9" x14ac:dyDescent="0.2">
      <c r="A83" s="10" t="s">
        <v>130</v>
      </c>
      <c r="B83" s="10" t="s">
        <v>131</v>
      </c>
      <c r="C83" s="133">
        <v>2278.13</v>
      </c>
      <c r="D83" s="11">
        <v>1500</v>
      </c>
      <c r="E83" s="11">
        <v>1493.75</v>
      </c>
      <c r="F83" s="11">
        <f t="shared" si="3"/>
        <v>6.25</v>
      </c>
      <c r="G83" s="66">
        <f t="shared" si="4"/>
        <v>65.569129066383397</v>
      </c>
      <c r="H83" s="66">
        <f t="shared" si="5"/>
        <v>99.583333333333329</v>
      </c>
    </row>
    <row r="84" spans="1:9" x14ac:dyDescent="0.2">
      <c r="A84" s="10" t="s">
        <v>132</v>
      </c>
      <c r="B84" s="10" t="s">
        <v>133</v>
      </c>
      <c r="C84" s="133">
        <v>0</v>
      </c>
      <c r="D84" s="11">
        <v>0</v>
      </c>
      <c r="E84" s="11">
        <v>0</v>
      </c>
      <c r="F84" s="11">
        <f t="shared" si="3"/>
        <v>0</v>
      </c>
      <c r="G84" s="66" t="e">
        <f t="shared" ref="G84" si="6">E84/C84*100</f>
        <v>#DIV/0!</v>
      </c>
      <c r="H84" s="66" t="e">
        <f t="shared" ref="H84" si="7">E84/D84*100</f>
        <v>#DIV/0!</v>
      </c>
    </row>
    <row r="85" spans="1:9" x14ac:dyDescent="0.2">
      <c r="A85" s="10" t="s">
        <v>134</v>
      </c>
      <c r="B85" s="10" t="s">
        <v>121</v>
      </c>
      <c r="C85" s="133">
        <v>5555.08</v>
      </c>
      <c r="D85" s="11">
        <v>6800</v>
      </c>
      <c r="E85" s="11">
        <v>13881.23</v>
      </c>
      <c r="F85" s="11">
        <f t="shared" si="3"/>
        <v>-7081.23</v>
      </c>
      <c r="G85" s="66">
        <f t="shared" si="4"/>
        <v>249.88353003017059</v>
      </c>
      <c r="H85" s="66">
        <f t="shared" si="5"/>
        <v>204.13573529411764</v>
      </c>
      <c r="I85" s="115" t="s">
        <v>254</v>
      </c>
    </row>
    <row r="86" spans="1:9" x14ac:dyDescent="0.2">
      <c r="A86" s="10" t="s">
        <v>135</v>
      </c>
      <c r="B86" s="10" t="s">
        <v>136</v>
      </c>
      <c r="C86" s="133">
        <v>973.47</v>
      </c>
      <c r="D86" s="11">
        <v>1080</v>
      </c>
      <c r="E86" s="11">
        <v>1073.18</v>
      </c>
      <c r="F86" s="11">
        <f t="shared" si="3"/>
        <v>6.8199999999999363</v>
      </c>
      <c r="G86" s="66">
        <f t="shared" si="4"/>
        <v>110.24273988926213</v>
      </c>
      <c r="H86" s="66">
        <f t="shared" si="5"/>
        <v>99.368518518518528</v>
      </c>
    </row>
    <row r="87" spans="1:9" x14ac:dyDescent="0.2">
      <c r="A87" s="10" t="s">
        <v>137</v>
      </c>
      <c r="B87" s="10" t="s">
        <v>138</v>
      </c>
      <c r="C87" s="133">
        <v>973.47</v>
      </c>
      <c r="D87" s="11">
        <v>1080</v>
      </c>
      <c r="E87" s="11">
        <v>1073.18</v>
      </c>
      <c r="F87" s="11">
        <f t="shared" si="3"/>
        <v>6.8199999999999363</v>
      </c>
      <c r="G87" s="66">
        <f t="shared" si="4"/>
        <v>110.24273988926213</v>
      </c>
      <c r="H87" s="66">
        <f t="shared" si="5"/>
        <v>99.368518518518528</v>
      </c>
    </row>
    <row r="88" spans="1:9" x14ac:dyDescent="0.2">
      <c r="A88" s="10" t="s">
        <v>139</v>
      </c>
      <c r="B88" s="10" t="s">
        <v>140</v>
      </c>
      <c r="C88" s="133">
        <v>958.99</v>
      </c>
      <c r="D88" s="11">
        <v>900</v>
      </c>
      <c r="E88" s="11">
        <v>1073.18</v>
      </c>
      <c r="F88" s="11">
        <f t="shared" si="3"/>
        <v>-173.18000000000006</v>
      </c>
      <c r="G88" s="66">
        <f t="shared" si="4"/>
        <v>111.90731915869823</v>
      </c>
      <c r="H88" s="66">
        <f t="shared" si="5"/>
        <v>119.24222222222222</v>
      </c>
    </row>
    <row r="89" spans="1:9" x14ac:dyDescent="0.2">
      <c r="A89" s="10" t="s">
        <v>141</v>
      </c>
      <c r="B89" s="10" t="s">
        <v>142</v>
      </c>
      <c r="C89" s="133">
        <v>0</v>
      </c>
      <c r="D89" s="11">
        <v>0</v>
      </c>
      <c r="E89" s="11">
        <v>0</v>
      </c>
      <c r="F89" s="11">
        <f t="shared" si="3"/>
        <v>0</v>
      </c>
      <c r="G89" s="66"/>
      <c r="H89" s="66"/>
    </row>
    <row r="90" spans="1:9" x14ac:dyDescent="0.2">
      <c r="A90" s="10" t="s">
        <v>143</v>
      </c>
      <c r="B90" s="10" t="s">
        <v>144</v>
      </c>
      <c r="C90" s="133">
        <v>14.32</v>
      </c>
      <c r="D90" s="11">
        <v>140</v>
      </c>
      <c r="E90" s="11">
        <v>0</v>
      </c>
      <c r="F90" s="11">
        <f t="shared" si="3"/>
        <v>140</v>
      </c>
      <c r="G90" s="66">
        <f t="shared" si="4"/>
        <v>0</v>
      </c>
      <c r="H90" s="66">
        <f t="shared" si="5"/>
        <v>0</v>
      </c>
    </row>
    <row r="91" spans="1:9" x14ac:dyDescent="0.2">
      <c r="A91" s="10" t="s">
        <v>145</v>
      </c>
      <c r="B91" s="10" t="s">
        <v>146</v>
      </c>
      <c r="C91" s="133">
        <v>0.16</v>
      </c>
      <c r="D91" s="11">
        <v>40</v>
      </c>
      <c r="E91" s="11">
        <v>0</v>
      </c>
      <c r="F91" s="11">
        <f t="shared" si="3"/>
        <v>40</v>
      </c>
      <c r="G91" s="66">
        <f t="shared" si="4"/>
        <v>0</v>
      </c>
      <c r="H91" s="66">
        <f t="shared" si="5"/>
        <v>0</v>
      </c>
    </row>
    <row r="92" spans="1:9" x14ac:dyDescent="0.2">
      <c r="A92" s="10" t="s">
        <v>147</v>
      </c>
      <c r="B92" s="10" t="s">
        <v>148</v>
      </c>
      <c r="C92" s="133">
        <v>0</v>
      </c>
      <c r="D92" s="11">
        <v>0</v>
      </c>
      <c r="E92" s="11">
        <v>0</v>
      </c>
      <c r="F92" s="11">
        <f t="shared" si="3"/>
        <v>0</v>
      </c>
      <c r="G92" s="66"/>
      <c r="H92" s="66"/>
    </row>
    <row r="93" spans="1:9" x14ac:dyDescent="0.2">
      <c r="A93" s="10" t="s">
        <v>149</v>
      </c>
      <c r="B93" s="10" t="s">
        <v>56</v>
      </c>
      <c r="C93" s="133">
        <v>0</v>
      </c>
      <c r="D93" s="11">
        <v>0</v>
      </c>
      <c r="E93" s="11">
        <v>0</v>
      </c>
      <c r="F93" s="11">
        <f t="shared" si="3"/>
        <v>0</v>
      </c>
      <c r="G93" s="66"/>
      <c r="H93" s="66"/>
    </row>
    <row r="94" spans="1:9" x14ac:dyDescent="0.2">
      <c r="A94" s="10" t="s">
        <v>150</v>
      </c>
      <c r="B94" s="10" t="s">
        <v>151</v>
      </c>
      <c r="C94" s="133">
        <v>0</v>
      </c>
      <c r="D94" s="11">
        <v>0</v>
      </c>
      <c r="E94" s="11">
        <v>0</v>
      </c>
      <c r="F94" s="11">
        <f t="shared" si="3"/>
        <v>0</v>
      </c>
      <c r="G94" s="66"/>
      <c r="H94" s="66"/>
    </row>
    <row r="95" spans="1:9" x14ac:dyDescent="0.2">
      <c r="A95" s="10" t="s">
        <v>152</v>
      </c>
      <c r="B95" s="10" t="s">
        <v>153</v>
      </c>
      <c r="C95" s="133">
        <v>0</v>
      </c>
      <c r="D95" s="11">
        <v>0</v>
      </c>
      <c r="E95" s="11">
        <v>0</v>
      </c>
      <c r="F95" s="11">
        <f t="shared" si="3"/>
        <v>0</v>
      </c>
      <c r="G95" s="66"/>
      <c r="H95" s="66"/>
    </row>
    <row r="96" spans="1:9" x14ac:dyDescent="0.2">
      <c r="A96" s="10" t="s">
        <v>15</v>
      </c>
      <c r="B96" s="10" t="s">
        <v>16</v>
      </c>
      <c r="C96" s="133">
        <v>5208.58</v>
      </c>
      <c r="D96" s="11">
        <v>45600</v>
      </c>
      <c r="E96" s="11">
        <v>35046.400000000001</v>
      </c>
      <c r="F96" s="11">
        <f t="shared" si="3"/>
        <v>10553.599999999999</v>
      </c>
      <c r="G96" s="66">
        <f t="shared" si="4"/>
        <v>672.85901339712564</v>
      </c>
      <c r="H96" s="66">
        <f t="shared" si="5"/>
        <v>76.856140350877197</v>
      </c>
    </row>
    <row r="97" spans="1:8" x14ac:dyDescent="0.2">
      <c r="A97" s="10" t="s">
        <v>154</v>
      </c>
      <c r="B97" s="10" t="s">
        <v>155</v>
      </c>
      <c r="C97" s="133">
        <v>0</v>
      </c>
      <c r="D97" s="11">
        <v>0</v>
      </c>
      <c r="E97" s="11">
        <v>0</v>
      </c>
      <c r="F97" s="11">
        <f t="shared" si="3"/>
        <v>0</v>
      </c>
      <c r="G97" s="66"/>
      <c r="H97" s="66"/>
    </row>
    <row r="98" spans="1:8" x14ac:dyDescent="0.2">
      <c r="A98" s="10" t="s">
        <v>156</v>
      </c>
      <c r="B98" s="10" t="s">
        <v>157</v>
      </c>
      <c r="C98" s="133">
        <v>0</v>
      </c>
      <c r="D98" s="11">
        <v>0</v>
      </c>
      <c r="E98" s="11">
        <v>0</v>
      </c>
      <c r="F98" s="11">
        <f t="shared" si="3"/>
        <v>0</v>
      </c>
      <c r="G98" s="66"/>
      <c r="H98" s="66"/>
    </row>
    <row r="99" spans="1:8" x14ac:dyDescent="0.2">
      <c r="A99" s="10" t="s">
        <v>158</v>
      </c>
      <c r="B99" s="10" t="s">
        <v>159</v>
      </c>
      <c r="C99" s="133">
        <v>0</v>
      </c>
      <c r="D99" s="11">
        <v>0</v>
      </c>
      <c r="E99" s="11">
        <v>0</v>
      </c>
      <c r="F99" s="11">
        <f t="shared" si="3"/>
        <v>0</v>
      </c>
      <c r="G99" s="66"/>
      <c r="H99" s="66"/>
    </row>
    <row r="100" spans="1:8" x14ac:dyDescent="0.2">
      <c r="A100" s="10" t="s">
        <v>160</v>
      </c>
      <c r="B100" s="10" t="s">
        <v>161</v>
      </c>
      <c r="C100" s="133">
        <v>5208.58</v>
      </c>
      <c r="D100" s="11">
        <v>45600</v>
      </c>
      <c r="E100" s="11">
        <v>35046.400000000001</v>
      </c>
      <c r="F100" s="11">
        <f t="shared" si="3"/>
        <v>10553.599999999999</v>
      </c>
      <c r="G100" s="66">
        <f t="shared" si="4"/>
        <v>672.85901339712564</v>
      </c>
      <c r="H100" s="66">
        <f t="shared" si="5"/>
        <v>76.856140350877197</v>
      </c>
    </row>
    <row r="101" spans="1:8" x14ac:dyDescent="0.2">
      <c r="A101" s="10" t="s">
        <v>162</v>
      </c>
      <c r="B101" s="10" t="s">
        <v>163</v>
      </c>
      <c r="C101" s="133">
        <v>0</v>
      </c>
      <c r="D101" s="11">
        <v>0</v>
      </c>
      <c r="E101" s="11">
        <v>0</v>
      </c>
      <c r="F101" s="11">
        <f t="shared" si="3"/>
        <v>0</v>
      </c>
      <c r="G101" s="66"/>
      <c r="H101" s="66"/>
    </row>
    <row r="102" spans="1:8" x14ac:dyDescent="0.2">
      <c r="A102" s="10" t="s">
        <v>164</v>
      </c>
      <c r="B102" s="10" t="s">
        <v>165</v>
      </c>
      <c r="C102" s="133">
        <v>0</v>
      </c>
      <c r="D102" s="11">
        <v>0</v>
      </c>
      <c r="E102" s="11">
        <v>0</v>
      </c>
      <c r="F102" s="11">
        <f t="shared" si="3"/>
        <v>0</v>
      </c>
      <c r="G102" s="66"/>
      <c r="H102" s="66"/>
    </row>
    <row r="103" spans="1:8" x14ac:dyDescent="0.2">
      <c r="A103" s="10" t="s">
        <v>166</v>
      </c>
      <c r="B103" s="10" t="s">
        <v>167</v>
      </c>
      <c r="C103" s="133">
        <v>4957.58</v>
      </c>
      <c r="D103" s="11">
        <v>44800</v>
      </c>
      <c r="E103" s="11">
        <v>34699.370000000003</v>
      </c>
      <c r="F103" s="11">
        <f t="shared" si="3"/>
        <v>10100.629999999997</v>
      </c>
      <c r="G103" s="66">
        <f t="shared" si="4"/>
        <v>699.92556852335224</v>
      </c>
      <c r="H103" s="66">
        <f t="shared" si="5"/>
        <v>77.453950892857151</v>
      </c>
    </row>
    <row r="104" spans="1:8" x14ac:dyDescent="0.2">
      <c r="A104" s="10" t="s">
        <v>168</v>
      </c>
      <c r="B104" s="10" t="s">
        <v>169</v>
      </c>
      <c r="C104" s="133">
        <v>4016.25</v>
      </c>
      <c r="D104" s="11">
        <v>4100</v>
      </c>
      <c r="E104" s="11">
        <v>3510.45</v>
      </c>
      <c r="F104" s="11">
        <f t="shared" si="3"/>
        <v>589.55000000000018</v>
      </c>
      <c r="G104" s="66">
        <f t="shared" si="4"/>
        <v>87.406162464985997</v>
      </c>
      <c r="H104" s="66">
        <f t="shared" si="5"/>
        <v>85.620731707317063</v>
      </c>
    </row>
    <row r="105" spans="1:8" x14ac:dyDescent="0.2">
      <c r="A105" s="10" t="s">
        <v>170</v>
      </c>
      <c r="B105" s="10" t="s">
        <v>171</v>
      </c>
      <c r="C105" s="133">
        <v>787.78</v>
      </c>
      <c r="D105" s="11">
        <v>100</v>
      </c>
      <c r="E105" s="11">
        <v>0</v>
      </c>
      <c r="F105" s="11">
        <f t="shared" si="3"/>
        <v>100</v>
      </c>
      <c r="G105" s="66">
        <f t="shared" si="4"/>
        <v>0</v>
      </c>
      <c r="H105" s="66">
        <f t="shared" si="5"/>
        <v>0</v>
      </c>
    </row>
    <row r="106" spans="1:8" s="119" customFormat="1" x14ac:dyDescent="0.2">
      <c r="A106" s="10">
        <v>4226</v>
      </c>
      <c r="B106" s="10" t="s">
        <v>256</v>
      </c>
      <c r="C106" s="133">
        <v>0</v>
      </c>
      <c r="D106" s="11">
        <v>1700</v>
      </c>
      <c r="E106" s="11">
        <v>761.07</v>
      </c>
      <c r="F106" s="11">
        <f t="shared" ref="F106" si="8">D106-E106</f>
        <v>938.93</v>
      </c>
      <c r="G106" s="66" t="e">
        <f t="shared" si="4"/>
        <v>#DIV/0!</v>
      </c>
      <c r="H106" s="66">
        <f t="shared" ref="H106" si="9">E106/D106*100</f>
        <v>44.768823529411769</v>
      </c>
    </row>
    <row r="107" spans="1:8" x14ac:dyDescent="0.2">
      <c r="A107" s="10" t="s">
        <v>172</v>
      </c>
      <c r="B107" s="10" t="s">
        <v>173</v>
      </c>
      <c r="C107" s="133">
        <v>153.55000000000001</v>
      </c>
      <c r="D107" s="11">
        <v>38900</v>
      </c>
      <c r="E107" s="11">
        <v>30427.85</v>
      </c>
      <c r="F107" s="11">
        <f t="shared" si="3"/>
        <v>8472.1500000000015</v>
      </c>
      <c r="G107" s="66">
        <f t="shared" si="4"/>
        <v>19816.248778899379</v>
      </c>
      <c r="H107" s="66">
        <f t="shared" si="5"/>
        <v>78.220694087403601</v>
      </c>
    </row>
    <row r="108" spans="1:8" x14ac:dyDescent="0.2">
      <c r="A108" s="10" t="s">
        <v>174</v>
      </c>
      <c r="B108" s="10" t="s">
        <v>175</v>
      </c>
      <c r="C108" s="133">
        <v>251</v>
      </c>
      <c r="D108" s="11">
        <v>800</v>
      </c>
      <c r="E108" s="11">
        <v>347.03</v>
      </c>
      <c r="F108" s="11">
        <f t="shared" si="3"/>
        <v>452.97</v>
      </c>
      <c r="G108" s="66">
        <f t="shared" si="4"/>
        <v>138.25896414342628</v>
      </c>
      <c r="H108" s="66">
        <f t="shared" si="5"/>
        <v>43.378749999999997</v>
      </c>
    </row>
    <row r="109" spans="1:8" x14ac:dyDescent="0.2">
      <c r="A109" s="10" t="s">
        <v>176</v>
      </c>
      <c r="B109" s="10" t="s">
        <v>177</v>
      </c>
      <c r="C109" s="133">
        <v>251</v>
      </c>
      <c r="D109" s="11">
        <v>800</v>
      </c>
      <c r="E109" s="11">
        <v>347.03</v>
      </c>
      <c r="F109" s="11">
        <f t="shared" si="3"/>
        <v>452.97</v>
      </c>
      <c r="G109" s="66">
        <f t="shared" si="4"/>
        <v>138.25896414342628</v>
      </c>
      <c r="H109" s="66">
        <f t="shared" si="5"/>
        <v>43.378749999999997</v>
      </c>
    </row>
    <row r="110" spans="1:8" x14ac:dyDescent="0.2">
      <c r="A110" s="10" t="s">
        <v>178</v>
      </c>
      <c r="B110" s="10" t="s">
        <v>179</v>
      </c>
      <c r="C110" s="133">
        <v>0</v>
      </c>
      <c r="D110" s="11">
        <v>0</v>
      </c>
      <c r="E110" s="11">
        <v>0</v>
      </c>
      <c r="F110" s="11">
        <f t="shared" si="3"/>
        <v>0</v>
      </c>
      <c r="G110" s="66"/>
      <c r="H110" s="66"/>
    </row>
    <row r="111" spans="1:8" x14ac:dyDescent="0.2">
      <c r="A111" s="10" t="s">
        <v>180</v>
      </c>
      <c r="B111" s="10" t="s">
        <v>181</v>
      </c>
      <c r="C111" s="133">
        <v>0</v>
      </c>
      <c r="D111" s="11">
        <v>0</v>
      </c>
      <c r="E111" s="11">
        <v>0</v>
      </c>
      <c r="F111" s="11">
        <f t="shared" ref="F111:F112" si="10">D111-E111</f>
        <v>0</v>
      </c>
      <c r="G111" s="66"/>
      <c r="H111" s="66"/>
    </row>
    <row r="112" spans="1:8" x14ac:dyDescent="0.2">
      <c r="A112" s="10" t="s">
        <v>182</v>
      </c>
      <c r="B112" s="10" t="s">
        <v>181</v>
      </c>
      <c r="C112" s="133">
        <v>0</v>
      </c>
      <c r="D112" s="11">
        <v>0</v>
      </c>
      <c r="E112" s="11">
        <v>0</v>
      </c>
      <c r="F112" s="11">
        <f t="shared" si="10"/>
        <v>0</v>
      </c>
      <c r="G112" s="66"/>
      <c r="H112" s="66"/>
    </row>
  </sheetData>
  <mergeCells count="13">
    <mergeCell ref="I65:X65"/>
    <mergeCell ref="I73:R73"/>
    <mergeCell ref="A9:B9"/>
    <mergeCell ref="A42:B42"/>
    <mergeCell ref="I15:U15"/>
    <mergeCell ref="I50:X50"/>
    <mergeCell ref="I52:Q52"/>
    <mergeCell ref="A8:H8"/>
    <mergeCell ref="A1:B2"/>
    <mergeCell ref="E2:E3"/>
    <mergeCell ref="A3:B4"/>
    <mergeCell ref="A5:B5"/>
    <mergeCell ref="D7:E7"/>
  </mergeCells>
  <pageMargins left="1.0416666666666666E-2" right="1.0416666666666666E-2" top="1.0416666666666666E-2" bottom="1.0416666666666666E-2" header="0.3" footer="0.3"/>
  <pageSetup paperSize="9" orientation="landscape" r:id="rId1"/>
  <ignoredErrors>
    <ignoredError sqref="C11:H11 F12:F20 F106:F112 D44:E44 G44:H44 F41:F105 F21:F23 F28:F31 F37:F39" unlockedFormula="1"/>
    <ignoredError sqref="F32:F36 F40 F24:F27" evalError="1" unlockedFormula="1"/>
    <ignoredError sqref="G16:G35 H24:H35 G80 G84:H84 G14:G15 H20:H23 G106" evalError="1"/>
    <ignoredError sqref="A12:A40 A107:A113 A45:A10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BDAC-30B4-42B3-B4BA-A9E3094B0244}">
  <dimension ref="A1:I210"/>
  <sheetViews>
    <sheetView showGridLines="0" view="pageLayout" zoomScaleNormal="100" workbookViewId="0">
      <selection activeCell="A9" sqref="A9:H9"/>
    </sheetView>
  </sheetViews>
  <sheetFormatPr defaultRowHeight="12.75" x14ac:dyDescent="0.2"/>
  <cols>
    <col min="1" max="1" width="11.28515625" style="24" customWidth="1"/>
    <col min="2" max="2" width="53" style="121" bestFit="1" customWidth="1"/>
    <col min="3" max="4" width="12" style="122" customWidth="1"/>
    <col min="5" max="5" width="12.85546875" style="122" customWidth="1"/>
    <col min="6" max="6" width="15.85546875" style="122" customWidth="1"/>
    <col min="7" max="7" width="13.140625" style="23" customWidth="1"/>
    <col min="8" max="8" width="11.85546875" style="23" customWidth="1"/>
    <col min="9" max="9" width="20.28515625" style="121" customWidth="1"/>
    <col min="10" max="10" width="50.5703125" style="121" customWidth="1"/>
    <col min="11" max="11" width="15" style="121" customWidth="1"/>
    <col min="12" max="257" width="9.140625" style="121"/>
    <col min="258" max="258" width="11.28515625" style="121" customWidth="1"/>
    <col min="259" max="259" width="53" style="121" bestFit="1" customWidth="1"/>
    <col min="260" max="261" width="16.140625" style="121" customWidth="1"/>
    <col min="262" max="262" width="20.5703125" style="121" customWidth="1"/>
    <col min="263" max="263" width="1.140625" style="121" customWidth="1"/>
    <col min="264" max="513" width="9.140625" style="121"/>
    <col min="514" max="514" width="11.28515625" style="121" customWidth="1"/>
    <col min="515" max="515" width="53" style="121" bestFit="1" customWidth="1"/>
    <col min="516" max="517" width="16.140625" style="121" customWidth="1"/>
    <col min="518" max="518" width="20.5703125" style="121" customWidth="1"/>
    <col min="519" max="519" width="1.140625" style="121" customWidth="1"/>
    <col min="520" max="769" width="9.140625" style="121"/>
    <col min="770" max="770" width="11.28515625" style="121" customWidth="1"/>
    <col min="771" max="771" width="53" style="121" bestFit="1" customWidth="1"/>
    <col min="772" max="773" width="16.140625" style="121" customWidth="1"/>
    <col min="774" max="774" width="20.5703125" style="121" customWidth="1"/>
    <col min="775" max="775" width="1.140625" style="121" customWidth="1"/>
    <col min="776" max="1025" width="9.140625" style="121"/>
    <col min="1026" max="1026" width="11.28515625" style="121" customWidth="1"/>
    <col min="1027" max="1027" width="53" style="121" bestFit="1" customWidth="1"/>
    <col min="1028" max="1029" width="16.140625" style="121" customWidth="1"/>
    <col min="1030" max="1030" width="20.5703125" style="121" customWidth="1"/>
    <col min="1031" max="1031" width="1.140625" style="121" customWidth="1"/>
    <col min="1032" max="1281" width="9.140625" style="121"/>
    <col min="1282" max="1282" width="11.28515625" style="121" customWidth="1"/>
    <col min="1283" max="1283" width="53" style="121" bestFit="1" customWidth="1"/>
    <col min="1284" max="1285" width="16.140625" style="121" customWidth="1"/>
    <col min="1286" max="1286" width="20.5703125" style="121" customWidth="1"/>
    <col min="1287" max="1287" width="1.140625" style="121" customWidth="1"/>
    <col min="1288" max="1537" width="9.140625" style="121"/>
    <col min="1538" max="1538" width="11.28515625" style="121" customWidth="1"/>
    <col min="1539" max="1539" width="53" style="121" bestFit="1" customWidth="1"/>
    <col min="1540" max="1541" width="16.140625" style="121" customWidth="1"/>
    <col min="1542" max="1542" width="20.5703125" style="121" customWidth="1"/>
    <col min="1543" max="1543" width="1.140625" style="121" customWidth="1"/>
    <col min="1544" max="1793" width="9.140625" style="121"/>
    <col min="1794" max="1794" width="11.28515625" style="121" customWidth="1"/>
    <col min="1795" max="1795" width="53" style="121" bestFit="1" customWidth="1"/>
    <col min="1796" max="1797" width="16.140625" style="121" customWidth="1"/>
    <col min="1798" max="1798" width="20.5703125" style="121" customWidth="1"/>
    <col min="1799" max="1799" width="1.140625" style="121" customWidth="1"/>
    <col min="1800" max="2049" width="9.140625" style="121"/>
    <col min="2050" max="2050" width="11.28515625" style="121" customWidth="1"/>
    <col min="2051" max="2051" width="53" style="121" bestFit="1" customWidth="1"/>
    <col min="2052" max="2053" width="16.140625" style="121" customWidth="1"/>
    <col min="2054" max="2054" width="20.5703125" style="121" customWidth="1"/>
    <col min="2055" max="2055" width="1.140625" style="121" customWidth="1"/>
    <col min="2056" max="2305" width="9.140625" style="121"/>
    <col min="2306" max="2306" width="11.28515625" style="121" customWidth="1"/>
    <col min="2307" max="2307" width="53" style="121" bestFit="1" customWidth="1"/>
    <col min="2308" max="2309" width="16.140625" style="121" customWidth="1"/>
    <col min="2310" max="2310" width="20.5703125" style="121" customWidth="1"/>
    <col min="2311" max="2311" width="1.140625" style="121" customWidth="1"/>
    <col min="2312" max="2561" width="9.140625" style="121"/>
    <col min="2562" max="2562" width="11.28515625" style="121" customWidth="1"/>
    <col min="2563" max="2563" width="53" style="121" bestFit="1" customWidth="1"/>
    <col min="2564" max="2565" width="16.140625" style="121" customWidth="1"/>
    <col min="2566" max="2566" width="20.5703125" style="121" customWidth="1"/>
    <col min="2567" max="2567" width="1.140625" style="121" customWidth="1"/>
    <col min="2568" max="2817" width="9.140625" style="121"/>
    <col min="2818" max="2818" width="11.28515625" style="121" customWidth="1"/>
    <col min="2819" max="2819" width="53" style="121" bestFit="1" customWidth="1"/>
    <col min="2820" max="2821" width="16.140625" style="121" customWidth="1"/>
    <col min="2822" max="2822" width="20.5703125" style="121" customWidth="1"/>
    <col min="2823" max="2823" width="1.140625" style="121" customWidth="1"/>
    <col min="2824" max="3073" width="9.140625" style="121"/>
    <col min="3074" max="3074" width="11.28515625" style="121" customWidth="1"/>
    <col min="3075" max="3075" width="53" style="121" bestFit="1" customWidth="1"/>
    <col min="3076" max="3077" width="16.140625" style="121" customWidth="1"/>
    <col min="3078" max="3078" width="20.5703125" style="121" customWidth="1"/>
    <col min="3079" max="3079" width="1.140625" style="121" customWidth="1"/>
    <col min="3080" max="3329" width="9.140625" style="121"/>
    <col min="3330" max="3330" width="11.28515625" style="121" customWidth="1"/>
    <col min="3331" max="3331" width="53" style="121" bestFit="1" customWidth="1"/>
    <col min="3332" max="3333" width="16.140625" style="121" customWidth="1"/>
    <col min="3334" max="3334" width="20.5703125" style="121" customWidth="1"/>
    <col min="3335" max="3335" width="1.140625" style="121" customWidth="1"/>
    <col min="3336" max="3585" width="9.140625" style="121"/>
    <col min="3586" max="3586" width="11.28515625" style="121" customWidth="1"/>
    <col min="3587" max="3587" width="53" style="121" bestFit="1" customWidth="1"/>
    <col min="3588" max="3589" width="16.140625" style="121" customWidth="1"/>
    <col min="3590" max="3590" width="20.5703125" style="121" customWidth="1"/>
    <col min="3591" max="3591" width="1.140625" style="121" customWidth="1"/>
    <col min="3592" max="3841" width="9.140625" style="121"/>
    <col min="3842" max="3842" width="11.28515625" style="121" customWidth="1"/>
    <col min="3843" max="3843" width="53" style="121" bestFit="1" customWidth="1"/>
    <col min="3844" max="3845" width="16.140625" style="121" customWidth="1"/>
    <col min="3846" max="3846" width="20.5703125" style="121" customWidth="1"/>
    <col min="3847" max="3847" width="1.140625" style="121" customWidth="1"/>
    <col min="3848" max="4097" width="9.140625" style="121"/>
    <col min="4098" max="4098" width="11.28515625" style="121" customWidth="1"/>
    <col min="4099" max="4099" width="53" style="121" bestFit="1" customWidth="1"/>
    <col min="4100" max="4101" width="16.140625" style="121" customWidth="1"/>
    <col min="4102" max="4102" width="20.5703125" style="121" customWidth="1"/>
    <col min="4103" max="4103" width="1.140625" style="121" customWidth="1"/>
    <col min="4104" max="4353" width="9.140625" style="121"/>
    <col min="4354" max="4354" width="11.28515625" style="121" customWidth="1"/>
    <col min="4355" max="4355" width="53" style="121" bestFit="1" customWidth="1"/>
    <col min="4356" max="4357" width="16.140625" style="121" customWidth="1"/>
    <col min="4358" max="4358" width="20.5703125" style="121" customWidth="1"/>
    <col min="4359" max="4359" width="1.140625" style="121" customWidth="1"/>
    <col min="4360" max="4609" width="9.140625" style="121"/>
    <col min="4610" max="4610" width="11.28515625" style="121" customWidth="1"/>
    <col min="4611" max="4611" width="53" style="121" bestFit="1" customWidth="1"/>
    <col min="4612" max="4613" width="16.140625" style="121" customWidth="1"/>
    <col min="4614" max="4614" width="20.5703125" style="121" customWidth="1"/>
    <col min="4615" max="4615" width="1.140625" style="121" customWidth="1"/>
    <col min="4616" max="4865" width="9.140625" style="121"/>
    <col min="4866" max="4866" width="11.28515625" style="121" customWidth="1"/>
    <col min="4867" max="4867" width="53" style="121" bestFit="1" customWidth="1"/>
    <col min="4868" max="4869" width="16.140625" style="121" customWidth="1"/>
    <col min="4870" max="4870" width="20.5703125" style="121" customWidth="1"/>
    <col min="4871" max="4871" width="1.140625" style="121" customWidth="1"/>
    <col min="4872" max="5121" width="9.140625" style="121"/>
    <col min="5122" max="5122" width="11.28515625" style="121" customWidth="1"/>
    <col min="5123" max="5123" width="53" style="121" bestFit="1" customWidth="1"/>
    <col min="5124" max="5125" width="16.140625" style="121" customWidth="1"/>
    <col min="5126" max="5126" width="20.5703125" style="121" customWidth="1"/>
    <col min="5127" max="5127" width="1.140625" style="121" customWidth="1"/>
    <col min="5128" max="5377" width="9.140625" style="121"/>
    <col min="5378" max="5378" width="11.28515625" style="121" customWidth="1"/>
    <col min="5379" max="5379" width="53" style="121" bestFit="1" customWidth="1"/>
    <col min="5380" max="5381" width="16.140625" style="121" customWidth="1"/>
    <col min="5382" max="5382" width="20.5703125" style="121" customWidth="1"/>
    <col min="5383" max="5383" width="1.140625" style="121" customWidth="1"/>
    <col min="5384" max="5633" width="9.140625" style="121"/>
    <col min="5634" max="5634" width="11.28515625" style="121" customWidth="1"/>
    <col min="5635" max="5635" width="53" style="121" bestFit="1" customWidth="1"/>
    <col min="5636" max="5637" width="16.140625" style="121" customWidth="1"/>
    <col min="5638" max="5638" width="20.5703125" style="121" customWidth="1"/>
    <col min="5639" max="5639" width="1.140625" style="121" customWidth="1"/>
    <col min="5640" max="5889" width="9.140625" style="121"/>
    <col min="5890" max="5890" width="11.28515625" style="121" customWidth="1"/>
    <col min="5891" max="5891" width="53" style="121" bestFit="1" customWidth="1"/>
    <col min="5892" max="5893" width="16.140625" style="121" customWidth="1"/>
    <col min="5894" max="5894" width="20.5703125" style="121" customWidth="1"/>
    <col min="5895" max="5895" width="1.140625" style="121" customWidth="1"/>
    <col min="5896" max="6145" width="9.140625" style="121"/>
    <col min="6146" max="6146" width="11.28515625" style="121" customWidth="1"/>
    <col min="6147" max="6147" width="53" style="121" bestFit="1" customWidth="1"/>
    <col min="6148" max="6149" width="16.140625" style="121" customWidth="1"/>
    <col min="6150" max="6150" width="20.5703125" style="121" customWidth="1"/>
    <col min="6151" max="6151" width="1.140625" style="121" customWidth="1"/>
    <col min="6152" max="6401" width="9.140625" style="121"/>
    <col min="6402" max="6402" width="11.28515625" style="121" customWidth="1"/>
    <col min="6403" max="6403" width="53" style="121" bestFit="1" customWidth="1"/>
    <col min="6404" max="6405" width="16.140625" style="121" customWidth="1"/>
    <col min="6406" max="6406" width="20.5703125" style="121" customWidth="1"/>
    <col min="6407" max="6407" width="1.140625" style="121" customWidth="1"/>
    <col min="6408" max="6657" width="9.140625" style="121"/>
    <col min="6658" max="6658" width="11.28515625" style="121" customWidth="1"/>
    <col min="6659" max="6659" width="53" style="121" bestFit="1" customWidth="1"/>
    <col min="6660" max="6661" width="16.140625" style="121" customWidth="1"/>
    <col min="6662" max="6662" width="20.5703125" style="121" customWidth="1"/>
    <col min="6663" max="6663" width="1.140625" style="121" customWidth="1"/>
    <col min="6664" max="6913" width="9.140625" style="121"/>
    <col min="6914" max="6914" width="11.28515625" style="121" customWidth="1"/>
    <col min="6915" max="6915" width="53" style="121" bestFit="1" customWidth="1"/>
    <col min="6916" max="6917" width="16.140625" style="121" customWidth="1"/>
    <col min="6918" max="6918" width="20.5703125" style="121" customWidth="1"/>
    <col min="6919" max="6919" width="1.140625" style="121" customWidth="1"/>
    <col min="6920" max="7169" width="9.140625" style="121"/>
    <col min="7170" max="7170" width="11.28515625" style="121" customWidth="1"/>
    <col min="7171" max="7171" width="53" style="121" bestFit="1" customWidth="1"/>
    <col min="7172" max="7173" width="16.140625" style="121" customWidth="1"/>
    <col min="7174" max="7174" width="20.5703125" style="121" customWidth="1"/>
    <col min="7175" max="7175" width="1.140625" style="121" customWidth="1"/>
    <col min="7176" max="7425" width="9.140625" style="121"/>
    <col min="7426" max="7426" width="11.28515625" style="121" customWidth="1"/>
    <col min="7427" max="7427" width="53" style="121" bestFit="1" customWidth="1"/>
    <col min="7428" max="7429" width="16.140625" style="121" customWidth="1"/>
    <col min="7430" max="7430" width="20.5703125" style="121" customWidth="1"/>
    <col min="7431" max="7431" width="1.140625" style="121" customWidth="1"/>
    <col min="7432" max="7681" width="9.140625" style="121"/>
    <col min="7682" max="7682" width="11.28515625" style="121" customWidth="1"/>
    <col min="7683" max="7683" width="53" style="121" bestFit="1" customWidth="1"/>
    <col min="7684" max="7685" width="16.140625" style="121" customWidth="1"/>
    <col min="7686" max="7686" width="20.5703125" style="121" customWidth="1"/>
    <col min="7687" max="7687" width="1.140625" style="121" customWidth="1"/>
    <col min="7688" max="7937" width="9.140625" style="121"/>
    <col min="7938" max="7938" width="11.28515625" style="121" customWidth="1"/>
    <col min="7939" max="7939" width="53" style="121" bestFit="1" customWidth="1"/>
    <col min="7940" max="7941" width="16.140625" style="121" customWidth="1"/>
    <col min="7942" max="7942" width="20.5703125" style="121" customWidth="1"/>
    <col min="7943" max="7943" width="1.140625" style="121" customWidth="1"/>
    <col min="7944" max="8193" width="9.140625" style="121"/>
    <col min="8194" max="8194" width="11.28515625" style="121" customWidth="1"/>
    <col min="8195" max="8195" width="53" style="121" bestFit="1" customWidth="1"/>
    <col min="8196" max="8197" width="16.140625" style="121" customWidth="1"/>
    <col min="8198" max="8198" width="20.5703125" style="121" customWidth="1"/>
    <col min="8199" max="8199" width="1.140625" style="121" customWidth="1"/>
    <col min="8200" max="8449" width="9.140625" style="121"/>
    <col min="8450" max="8450" width="11.28515625" style="121" customWidth="1"/>
    <col min="8451" max="8451" width="53" style="121" bestFit="1" customWidth="1"/>
    <col min="8452" max="8453" width="16.140625" style="121" customWidth="1"/>
    <col min="8454" max="8454" width="20.5703125" style="121" customWidth="1"/>
    <col min="8455" max="8455" width="1.140625" style="121" customWidth="1"/>
    <col min="8456" max="8705" width="9.140625" style="121"/>
    <col min="8706" max="8706" width="11.28515625" style="121" customWidth="1"/>
    <col min="8707" max="8707" width="53" style="121" bestFit="1" customWidth="1"/>
    <col min="8708" max="8709" width="16.140625" style="121" customWidth="1"/>
    <col min="8710" max="8710" width="20.5703125" style="121" customWidth="1"/>
    <col min="8711" max="8711" width="1.140625" style="121" customWidth="1"/>
    <col min="8712" max="8961" width="9.140625" style="121"/>
    <col min="8962" max="8962" width="11.28515625" style="121" customWidth="1"/>
    <col min="8963" max="8963" width="53" style="121" bestFit="1" customWidth="1"/>
    <col min="8964" max="8965" width="16.140625" style="121" customWidth="1"/>
    <col min="8966" max="8966" width="20.5703125" style="121" customWidth="1"/>
    <col min="8967" max="8967" width="1.140625" style="121" customWidth="1"/>
    <col min="8968" max="9217" width="9.140625" style="121"/>
    <col min="9218" max="9218" width="11.28515625" style="121" customWidth="1"/>
    <col min="9219" max="9219" width="53" style="121" bestFit="1" customWidth="1"/>
    <col min="9220" max="9221" width="16.140625" style="121" customWidth="1"/>
    <col min="9222" max="9222" width="20.5703125" style="121" customWidth="1"/>
    <col min="9223" max="9223" width="1.140625" style="121" customWidth="1"/>
    <col min="9224" max="9473" width="9.140625" style="121"/>
    <col min="9474" max="9474" width="11.28515625" style="121" customWidth="1"/>
    <col min="9475" max="9475" width="53" style="121" bestFit="1" customWidth="1"/>
    <col min="9476" max="9477" width="16.140625" style="121" customWidth="1"/>
    <col min="9478" max="9478" width="20.5703125" style="121" customWidth="1"/>
    <col min="9479" max="9479" width="1.140625" style="121" customWidth="1"/>
    <col min="9480" max="9729" width="9.140625" style="121"/>
    <col min="9730" max="9730" width="11.28515625" style="121" customWidth="1"/>
    <col min="9731" max="9731" width="53" style="121" bestFit="1" customWidth="1"/>
    <col min="9732" max="9733" width="16.140625" style="121" customWidth="1"/>
    <col min="9734" max="9734" width="20.5703125" style="121" customWidth="1"/>
    <col min="9735" max="9735" width="1.140625" style="121" customWidth="1"/>
    <col min="9736" max="9985" width="9.140625" style="121"/>
    <col min="9986" max="9986" width="11.28515625" style="121" customWidth="1"/>
    <col min="9987" max="9987" width="53" style="121" bestFit="1" customWidth="1"/>
    <col min="9988" max="9989" width="16.140625" style="121" customWidth="1"/>
    <col min="9990" max="9990" width="20.5703125" style="121" customWidth="1"/>
    <col min="9991" max="9991" width="1.140625" style="121" customWidth="1"/>
    <col min="9992" max="10241" width="9.140625" style="121"/>
    <col min="10242" max="10242" width="11.28515625" style="121" customWidth="1"/>
    <col min="10243" max="10243" width="53" style="121" bestFit="1" customWidth="1"/>
    <col min="10244" max="10245" width="16.140625" style="121" customWidth="1"/>
    <col min="10246" max="10246" width="20.5703125" style="121" customWidth="1"/>
    <col min="10247" max="10247" width="1.140625" style="121" customWidth="1"/>
    <col min="10248" max="10497" width="9.140625" style="121"/>
    <col min="10498" max="10498" width="11.28515625" style="121" customWidth="1"/>
    <col min="10499" max="10499" width="53" style="121" bestFit="1" customWidth="1"/>
    <col min="10500" max="10501" width="16.140625" style="121" customWidth="1"/>
    <col min="10502" max="10502" width="20.5703125" style="121" customWidth="1"/>
    <col min="10503" max="10503" width="1.140625" style="121" customWidth="1"/>
    <col min="10504" max="10753" width="9.140625" style="121"/>
    <col min="10754" max="10754" width="11.28515625" style="121" customWidth="1"/>
    <col min="10755" max="10755" width="53" style="121" bestFit="1" customWidth="1"/>
    <col min="10756" max="10757" width="16.140625" style="121" customWidth="1"/>
    <col min="10758" max="10758" width="20.5703125" style="121" customWidth="1"/>
    <col min="10759" max="10759" width="1.140625" style="121" customWidth="1"/>
    <col min="10760" max="11009" width="9.140625" style="121"/>
    <col min="11010" max="11010" width="11.28515625" style="121" customWidth="1"/>
    <col min="11011" max="11011" width="53" style="121" bestFit="1" customWidth="1"/>
    <col min="11012" max="11013" width="16.140625" style="121" customWidth="1"/>
    <col min="11014" max="11014" width="20.5703125" style="121" customWidth="1"/>
    <col min="11015" max="11015" width="1.140625" style="121" customWidth="1"/>
    <col min="11016" max="11265" width="9.140625" style="121"/>
    <col min="11266" max="11266" width="11.28515625" style="121" customWidth="1"/>
    <col min="11267" max="11267" width="53" style="121" bestFit="1" customWidth="1"/>
    <col min="11268" max="11269" width="16.140625" style="121" customWidth="1"/>
    <col min="11270" max="11270" width="20.5703125" style="121" customWidth="1"/>
    <col min="11271" max="11271" width="1.140625" style="121" customWidth="1"/>
    <col min="11272" max="11521" width="9.140625" style="121"/>
    <col min="11522" max="11522" width="11.28515625" style="121" customWidth="1"/>
    <col min="11523" max="11523" width="53" style="121" bestFit="1" customWidth="1"/>
    <col min="11524" max="11525" width="16.140625" style="121" customWidth="1"/>
    <col min="11526" max="11526" width="20.5703125" style="121" customWidth="1"/>
    <col min="11527" max="11527" width="1.140625" style="121" customWidth="1"/>
    <col min="11528" max="11777" width="9.140625" style="121"/>
    <col min="11778" max="11778" width="11.28515625" style="121" customWidth="1"/>
    <col min="11779" max="11779" width="53" style="121" bestFit="1" customWidth="1"/>
    <col min="11780" max="11781" width="16.140625" style="121" customWidth="1"/>
    <col min="11782" max="11782" width="20.5703125" style="121" customWidth="1"/>
    <col min="11783" max="11783" width="1.140625" style="121" customWidth="1"/>
    <col min="11784" max="12033" width="9.140625" style="121"/>
    <col min="12034" max="12034" width="11.28515625" style="121" customWidth="1"/>
    <col min="12035" max="12035" width="53" style="121" bestFit="1" customWidth="1"/>
    <col min="12036" max="12037" width="16.140625" style="121" customWidth="1"/>
    <col min="12038" max="12038" width="20.5703125" style="121" customWidth="1"/>
    <col min="12039" max="12039" width="1.140625" style="121" customWidth="1"/>
    <col min="12040" max="12289" width="9.140625" style="121"/>
    <col min="12290" max="12290" width="11.28515625" style="121" customWidth="1"/>
    <col min="12291" max="12291" width="53" style="121" bestFit="1" customWidth="1"/>
    <col min="12292" max="12293" width="16.140625" style="121" customWidth="1"/>
    <col min="12294" max="12294" width="20.5703125" style="121" customWidth="1"/>
    <col min="12295" max="12295" width="1.140625" style="121" customWidth="1"/>
    <col min="12296" max="12545" width="9.140625" style="121"/>
    <col min="12546" max="12546" width="11.28515625" style="121" customWidth="1"/>
    <col min="12547" max="12547" width="53" style="121" bestFit="1" customWidth="1"/>
    <col min="12548" max="12549" width="16.140625" style="121" customWidth="1"/>
    <col min="12550" max="12550" width="20.5703125" style="121" customWidth="1"/>
    <col min="12551" max="12551" width="1.140625" style="121" customWidth="1"/>
    <col min="12552" max="12801" width="9.140625" style="121"/>
    <col min="12802" max="12802" width="11.28515625" style="121" customWidth="1"/>
    <col min="12803" max="12803" width="53" style="121" bestFit="1" customWidth="1"/>
    <col min="12804" max="12805" width="16.140625" style="121" customWidth="1"/>
    <col min="12806" max="12806" width="20.5703125" style="121" customWidth="1"/>
    <col min="12807" max="12807" width="1.140625" style="121" customWidth="1"/>
    <col min="12808" max="13057" width="9.140625" style="121"/>
    <col min="13058" max="13058" width="11.28515625" style="121" customWidth="1"/>
    <col min="13059" max="13059" width="53" style="121" bestFit="1" customWidth="1"/>
    <col min="13060" max="13061" width="16.140625" style="121" customWidth="1"/>
    <col min="13062" max="13062" width="20.5703125" style="121" customWidth="1"/>
    <col min="13063" max="13063" width="1.140625" style="121" customWidth="1"/>
    <col min="13064" max="13313" width="9.140625" style="121"/>
    <col min="13314" max="13314" width="11.28515625" style="121" customWidth="1"/>
    <col min="13315" max="13315" width="53" style="121" bestFit="1" customWidth="1"/>
    <col min="13316" max="13317" width="16.140625" style="121" customWidth="1"/>
    <col min="13318" max="13318" width="20.5703125" style="121" customWidth="1"/>
    <col min="13319" max="13319" width="1.140625" style="121" customWidth="1"/>
    <col min="13320" max="13569" width="9.140625" style="121"/>
    <col min="13570" max="13570" width="11.28515625" style="121" customWidth="1"/>
    <col min="13571" max="13571" width="53" style="121" bestFit="1" customWidth="1"/>
    <col min="13572" max="13573" width="16.140625" style="121" customWidth="1"/>
    <col min="13574" max="13574" width="20.5703125" style="121" customWidth="1"/>
    <col min="13575" max="13575" width="1.140625" style="121" customWidth="1"/>
    <col min="13576" max="13825" width="9.140625" style="121"/>
    <col min="13826" max="13826" width="11.28515625" style="121" customWidth="1"/>
    <col min="13827" max="13827" width="53" style="121" bestFit="1" customWidth="1"/>
    <col min="13828" max="13829" width="16.140625" style="121" customWidth="1"/>
    <col min="13830" max="13830" width="20.5703125" style="121" customWidth="1"/>
    <col min="13831" max="13831" width="1.140625" style="121" customWidth="1"/>
    <col min="13832" max="14081" width="9.140625" style="121"/>
    <col min="14082" max="14082" width="11.28515625" style="121" customWidth="1"/>
    <col min="14083" max="14083" width="53" style="121" bestFit="1" customWidth="1"/>
    <col min="14084" max="14085" width="16.140625" style="121" customWidth="1"/>
    <col min="14086" max="14086" width="20.5703125" style="121" customWidth="1"/>
    <col min="14087" max="14087" width="1.140625" style="121" customWidth="1"/>
    <col min="14088" max="14337" width="9.140625" style="121"/>
    <col min="14338" max="14338" width="11.28515625" style="121" customWidth="1"/>
    <col min="14339" max="14339" width="53" style="121" bestFit="1" customWidth="1"/>
    <col min="14340" max="14341" width="16.140625" style="121" customWidth="1"/>
    <col min="14342" max="14342" width="20.5703125" style="121" customWidth="1"/>
    <col min="14343" max="14343" width="1.140625" style="121" customWidth="1"/>
    <col min="14344" max="14593" width="9.140625" style="121"/>
    <col min="14594" max="14594" width="11.28515625" style="121" customWidth="1"/>
    <col min="14595" max="14595" width="53" style="121" bestFit="1" customWidth="1"/>
    <col min="14596" max="14597" width="16.140625" style="121" customWidth="1"/>
    <col min="14598" max="14598" width="20.5703125" style="121" customWidth="1"/>
    <col min="14599" max="14599" width="1.140625" style="121" customWidth="1"/>
    <col min="14600" max="14849" width="9.140625" style="121"/>
    <col min="14850" max="14850" width="11.28515625" style="121" customWidth="1"/>
    <col min="14851" max="14851" width="53" style="121" bestFit="1" customWidth="1"/>
    <col min="14852" max="14853" width="16.140625" style="121" customWidth="1"/>
    <col min="14854" max="14854" width="20.5703125" style="121" customWidth="1"/>
    <col min="14855" max="14855" width="1.140625" style="121" customWidth="1"/>
    <col min="14856" max="15105" width="9.140625" style="121"/>
    <col min="15106" max="15106" width="11.28515625" style="121" customWidth="1"/>
    <col min="15107" max="15107" width="53" style="121" bestFit="1" customWidth="1"/>
    <col min="15108" max="15109" width="16.140625" style="121" customWidth="1"/>
    <col min="15110" max="15110" width="20.5703125" style="121" customWidth="1"/>
    <col min="15111" max="15111" width="1.140625" style="121" customWidth="1"/>
    <col min="15112" max="15361" width="9.140625" style="121"/>
    <col min="15362" max="15362" width="11.28515625" style="121" customWidth="1"/>
    <col min="15363" max="15363" width="53" style="121" bestFit="1" customWidth="1"/>
    <col min="15364" max="15365" width="16.140625" style="121" customWidth="1"/>
    <col min="15366" max="15366" width="20.5703125" style="121" customWidth="1"/>
    <col min="15367" max="15367" width="1.140625" style="121" customWidth="1"/>
    <col min="15368" max="15617" width="9.140625" style="121"/>
    <col min="15618" max="15618" width="11.28515625" style="121" customWidth="1"/>
    <col min="15619" max="15619" width="53" style="121" bestFit="1" customWidth="1"/>
    <col min="15620" max="15621" width="16.140625" style="121" customWidth="1"/>
    <col min="15622" max="15622" width="20.5703125" style="121" customWidth="1"/>
    <col min="15623" max="15623" width="1.140625" style="121" customWidth="1"/>
    <col min="15624" max="15873" width="9.140625" style="121"/>
    <col min="15874" max="15874" width="11.28515625" style="121" customWidth="1"/>
    <col min="15875" max="15875" width="53" style="121" bestFit="1" customWidth="1"/>
    <col min="15876" max="15877" width="16.140625" style="121" customWidth="1"/>
    <col min="15878" max="15878" width="20.5703125" style="121" customWidth="1"/>
    <col min="15879" max="15879" width="1.140625" style="121" customWidth="1"/>
    <col min="15880" max="16129" width="9.140625" style="121"/>
    <col min="16130" max="16130" width="11.28515625" style="121" customWidth="1"/>
    <col min="16131" max="16131" width="53" style="121" bestFit="1" customWidth="1"/>
    <col min="16132" max="16133" width="16.140625" style="121" customWidth="1"/>
    <col min="16134" max="16134" width="20.5703125" style="121" customWidth="1"/>
    <col min="16135" max="16135" width="1.140625" style="121" customWidth="1"/>
    <col min="16136" max="16384" width="9.140625" style="121"/>
  </cols>
  <sheetData>
    <row r="1" spans="1:8" ht="7.9" customHeight="1" x14ac:dyDescent="0.2"/>
    <row r="2" spans="1:8" x14ac:dyDescent="0.2">
      <c r="A2" s="167" t="s">
        <v>0</v>
      </c>
      <c r="B2" s="168"/>
    </row>
    <row r="3" spans="1:8" x14ac:dyDescent="0.2">
      <c r="A3" s="168"/>
      <c r="B3" s="168"/>
      <c r="E3" s="169"/>
    </row>
    <row r="4" spans="1:8" x14ac:dyDescent="0.2">
      <c r="A4" s="167" t="s">
        <v>1</v>
      </c>
      <c r="B4" s="168"/>
      <c r="E4" s="169"/>
    </row>
    <row r="5" spans="1:8" x14ac:dyDescent="0.2">
      <c r="A5" s="168"/>
      <c r="B5" s="168"/>
    </row>
    <row r="6" spans="1:8" ht="14.1" customHeight="1" x14ac:dyDescent="0.2">
      <c r="A6" s="167" t="s">
        <v>2</v>
      </c>
      <c r="B6" s="168"/>
    </row>
    <row r="7" spans="1:8" ht="11.1" customHeight="1" x14ac:dyDescent="0.2"/>
    <row r="8" spans="1:8" ht="18" customHeight="1" x14ac:dyDescent="0.2"/>
    <row r="9" spans="1:8" ht="30" customHeight="1" x14ac:dyDescent="0.2">
      <c r="A9" s="175" t="s">
        <v>255</v>
      </c>
      <c r="B9" s="176"/>
      <c r="C9" s="176"/>
      <c r="D9" s="176"/>
      <c r="E9" s="176"/>
      <c r="F9" s="176"/>
      <c r="G9" s="176"/>
      <c r="H9" s="177"/>
    </row>
    <row r="10" spans="1:8" ht="48" x14ac:dyDescent="0.2">
      <c r="A10" s="125" t="s">
        <v>3</v>
      </c>
      <c r="B10" s="125"/>
      <c r="C10" s="118" t="s">
        <v>201</v>
      </c>
      <c r="D10" s="125" t="s">
        <v>266</v>
      </c>
      <c r="E10" s="125" t="s">
        <v>4</v>
      </c>
      <c r="F10" s="125" t="s">
        <v>5</v>
      </c>
      <c r="G10" s="6" t="s">
        <v>236</v>
      </c>
      <c r="H10" s="151" t="s">
        <v>237</v>
      </c>
    </row>
    <row r="11" spans="1:8" x14ac:dyDescent="0.2">
      <c r="A11" s="108" t="s">
        <v>6</v>
      </c>
      <c r="B11" s="108" t="s">
        <v>7</v>
      </c>
      <c r="C11" s="108" t="s">
        <v>17</v>
      </c>
      <c r="D11" s="108" t="s">
        <v>8</v>
      </c>
      <c r="E11" s="108" t="s">
        <v>18</v>
      </c>
      <c r="F11" s="108" t="s">
        <v>19</v>
      </c>
      <c r="G11" s="22" t="s">
        <v>20</v>
      </c>
      <c r="H11" s="22" t="s">
        <v>21</v>
      </c>
    </row>
    <row r="12" spans="1:8" x14ac:dyDescent="0.2">
      <c r="A12" s="74"/>
      <c r="B12" s="75" t="s">
        <v>12</v>
      </c>
      <c r="C12" s="76">
        <v>565743.32999999996</v>
      </c>
      <c r="D12" s="76">
        <v>719330</v>
      </c>
      <c r="E12" s="76">
        <v>715456.82</v>
      </c>
      <c r="F12" s="76">
        <f t="shared" ref="F12:F75" si="0">D12-E12</f>
        <v>3873.1800000000512</v>
      </c>
      <c r="G12" s="26">
        <f>E12/C12*100</f>
        <v>126.46314716604789</v>
      </c>
      <c r="H12" s="26">
        <f>E12/D12*100</f>
        <v>99.461557282471176</v>
      </c>
    </row>
    <row r="13" spans="1:8" x14ac:dyDescent="0.2">
      <c r="A13" s="77" t="s">
        <v>219</v>
      </c>
      <c r="B13" s="78" t="s">
        <v>220</v>
      </c>
      <c r="C13" s="79">
        <v>565743.32999999996</v>
      </c>
      <c r="D13" s="79">
        <v>719330</v>
      </c>
      <c r="E13" s="79">
        <v>715456.82</v>
      </c>
      <c r="F13" s="79">
        <f t="shared" si="0"/>
        <v>3873.1800000000512</v>
      </c>
      <c r="G13" s="105">
        <f t="shared" ref="G13:G76" si="1">E13/C13*100</f>
        <v>126.46314716604789</v>
      </c>
      <c r="H13" s="105">
        <f t="shared" ref="H13:H76" si="2">E13/D13*100</f>
        <v>99.461557282471176</v>
      </c>
    </row>
    <row r="14" spans="1:8" ht="22.5" x14ac:dyDescent="0.2">
      <c r="A14" s="80" t="s">
        <v>221</v>
      </c>
      <c r="B14" s="81" t="s">
        <v>222</v>
      </c>
      <c r="C14" s="82">
        <v>565743.32999999996</v>
      </c>
      <c r="D14" s="82">
        <v>719330</v>
      </c>
      <c r="E14" s="82">
        <v>715456.82</v>
      </c>
      <c r="F14" s="82">
        <f t="shared" si="0"/>
        <v>3873.1800000000512</v>
      </c>
      <c r="G14" s="106">
        <f t="shared" si="1"/>
        <v>126.46314716604789</v>
      </c>
      <c r="H14" s="106">
        <f t="shared" si="2"/>
        <v>99.461557282471176</v>
      </c>
    </row>
    <row r="15" spans="1:8" ht="33.75" x14ac:dyDescent="0.2">
      <c r="A15" s="83" t="s">
        <v>223</v>
      </c>
      <c r="B15" s="84" t="s">
        <v>0</v>
      </c>
      <c r="C15" s="85">
        <v>565743.32999999996</v>
      </c>
      <c r="D15" s="85">
        <v>719330</v>
      </c>
      <c r="E15" s="85">
        <v>715456.82</v>
      </c>
      <c r="F15" s="85">
        <f t="shared" si="0"/>
        <v>3873.1800000000512</v>
      </c>
      <c r="G15" s="107">
        <f t="shared" si="1"/>
        <v>126.46314716604789</v>
      </c>
      <c r="H15" s="107">
        <f t="shared" si="2"/>
        <v>99.461557282471176</v>
      </c>
    </row>
    <row r="16" spans="1:8" x14ac:dyDescent="0.2">
      <c r="A16" s="86" t="s">
        <v>224</v>
      </c>
      <c r="B16" s="87" t="s">
        <v>184</v>
      </c>
      <c r="C16" s="88">
        <v>114448.55</v>
      </c>
      <c r="D16" s="88">
        <v>719330</v>
      </c>
      <c r="E16" s="88">
        <v>130101.88</v>
      </c>
      <c r="F16" s="88">
        <f t="shared" si="0"/>
        <v>589228.12</v>
      </c>
      <c r="G16" s="101">
        <f t="shared" si="1"/>
        <v>113.67717633818866</v>
      </c>
      <c r="H16" s="101">
        <f t="shared" si="2"/>
        <v>18.086536082187592</v>
      </c>
    </row>
    <row r="17" spans="1:9" x14ac:dyDescent="0.2">
      <c r="A17" s="89" t="s">
        <v>183</v>
      </c>
      <c r="B17" s="90" t="s">
        <v>184</v>
      </c>
      <c r="C17" s="91">
        <v>9658.9</v>
      </c>
      <c r="D17" s="91">
        <v>641830</v>
      </c>
      <c r="E17" s="91">
        <v>21743.88</v>
      </c>
      <c r="F17" s="91">
        <f t="shared" si="0"/>
        <v>620086.12</v>
      </c>
      <c r="G17" s="102">
        <f t="shared" si="1"/>
        <v>225.11755997059711</v>
      </c>
      <c r="H17" s="102">
        <f t="shared" si="2"/>
        <v>3.3877942757427983</v>
      </c>
    </row>
    <row r="18" spans="1:9" x14ac:dyDescent="0.2">
      <c r="A18" s="92" t="s">
        <v>225</v>
      </c>
      <c r="B18" s="93" t="s">
        <v>226</v>
      </c>
      <c r="C18" s="94">
        <v>9658.9</v>
      </c>
      <c r="D18" s="94">
        <v>94830</v>
      </c>
      <c r="E18" s="94">
        <v>21743.88</v>
      </c>
      <c r="F18" s="94">
        <f t="shared" si="0"/>
        <v>73086.12</v>
      </c>
      <c r="G18" s="103">
        <f t="shared" si="1"/>
        <v>225.11755997059711</v>
      </c>
      <c r="H18" s="103">
        <f t="shared" si="2"/>
        <v>22.929326162606774</v>
      </c>
    </row>
    <row r="19" spans="1:9" ht="22.5" x14ac:dyDescent="0.2">
      <c r="A19" s="95" t="s">
        <v>202</v>
      </c>
      <c r="B19" s="96" t="s">
        <v>203</v>
      </c>
      <c r="C19" s="97">
        <v>4519.53</v>
      </c>
      <c r="D19" s="97">
        <v>5100</v>
      </c>
      <c r="E19" s="97">
        <v>5579.78</v>
      </c>
      <c r="F19" s="97">
        <f t="shared" si="0"/>
        <v>-479.77999999999975</v>
      </c>
      <c r="G19" s="104">
        <f t="shared" si="1"/>
        <v>123.45929775883775</v>
      </c>
      <c r="H19" s="104">
        <f t="shared" si="2"/>
        <v>109.40745098039216</v>
      </c>
    </row>
    <row r="20" spans="1:9" x14ac:dyDescent="0.2">
      <c r="A20" s="98" t="s">
        <v>74</v>
      </c>
      <c r="B20" s="99" t="s">
        <v>75</v>
      </c>
      <c r="C20" s="100">
        <v>4519.53</v>
      </c>
      <c r="D20" s="100">
        <v>5100</v>
      </c>
      <c r="E20" s="100">
        <v>5579.78</v>
      </c>
      <c r="F20" s="100">
        <f t="shared" si="0"/>
        <v>-479.77999999999975</v>
      </c>
      <c r="G20" s="73">
        <f t="shared" si="1"/>
        <v>123.45929775883775</v>
      </c>
      <c r="H20" s="73">
        <f t="shared" si="2"/>
        <v>109.40745098039216</v>
      </c>
    </row>
    <row r="21" spans="1:9" x14ac:dyDescent="0.2">
      <c r="A21" s="98" t="s">
        <v>80</v>
      </c>
      <c r="B21" s="99" t="s">
        <v>81</v>
      </c>
      <c r="C21" s="100">
        <v>1386.76</v>
      </c>
      <c r="D21" s="100">
        <v>1300</v>
      </c>
      <c r="E21" s="100">
        <v>3104.48</v>
      </c>
      <c r="F21" s="100">
        <f t="shared" si="0"/>
        <v>-1804.48</v>
      </c>
      <c r="G21" s="73">
        <f t="shared" si="1"/>
        <v>223.8657013470247</v>
      </c>
      <c r="H21" s="73">
        <f t="shared" si="2"/>
        <v>238.80615384615385</v>
      </c>
    </row>
    <row r="22" spans="1:9" x14ac:dyDescent="0.2">
      <c r="A22" s="98" t="s">
        <v>92</v>
      </c>
      <c r="B22" s="99" t="s">
        <v>93</v>
      </c>
      <c r="C22" s="100">
        <v>0</v>
      </c>
      <c r="D22" s="100">
        <v>0</v>
      </c>
      <c r="E22" s="100">
        <v>0</v>
      </c>
      <c r="F22" s="100">
        <f t="shared" si="0"/>
        <v>0</v>
      </c>
      <c r="G22" s="100"/>
      <c r="H22" s="100"/>
      <c r="I22" s="152"/>
    </row>
    <row r="23" spans="1:9" x14ac:dyDescent="0.2">
      <c r="A23" s="98" t="s">
        <v>112</v>
      </c>
      <c r="B23" s="99" t="s">
        <v>113</v>
      </c>
      <c r="C23" s="100">
        <v>1178.3</v>
      </c>
      <c r="D23" s="100">
        <v>600</v>
      </c>
      <c r="E23" s="100">
        <v>256.11</v>
      </c>
      <c r="F23" s="100">
        <f t="shared" si="0"/>
        <v>343.89</v>
      </c>
      <c r="G23" s="73">
        <f t="shared" si="1"/>
        <v>21.735551217856237</v>
      </c>
      <c r="H23" s="73">
        <f t="shared" si="2"/>
        <v>42.685000000000002</v>
      </c>
    </row>
    <row r="24" spans="1:9" x14ac:dyDescent="0.2">
      <c r="A24" s="98" t="s">
        <v>122</v>
      </c>
      <c r="B24" s="99" t="s">
        <v>123</v>
      </c>
      <c r="C24" s="100">
        <v>1954.47</v>
      </c>
      <c r="D24" s="100">
        <v>3200</v>
      </c>
      <c r="E24" s="100">
        <v>2219.19</v>
      </c>
      <c r="F24" s="100">
        <f t="shared" si="0"/>
        <v>980.81</v>
      </c>
      <c r="G24" s="73">
        <f t="shared" si="1"/>
        <v>113.54433682788685</v>
      </c>
      <c r="H24" s="73">
        <f t="shared" si="2"/>
        <v>69.349687500000002</v>
      </c>
    </row>
    <row r="25" spans="1:9" ht="22.5" x14ac:dyDescent="0.2">
      <c r="A25" s="95" t="s">
        <v>206</v>
      </c>
      <c r="B25" s="96" t="s">
        <v>207</v>
      </c>
      <c r="C25" s="97"/>
      <c r="D25" s="97">
        <v>0</v>
      </c>
      <c r="E25" s="97">
        <v>7417.35</v>
      </c>
      <c r="F25" s="97">
        <f t="shared" si="0"/>
        <v>-7417.35</v>
      </c>
      <c r="G25" s="104" t="e">
        <f t="shared" si="1"/>
        <v>#DIV/0!</v>
      </c>
      <c r="H25" s="104" t="e">
        <f t="shared" si="2"/>
        <v>#DIV/0!</v>
      </c>
    </row>
    <row r="26" spans="1:9" x14ac:dyDescent="0.2">
      <c r="A26" s="98" t="s">
        <v>74</v>
      </c>
      <c r="B26" s="99" t="s">
        <v>75</v>
      </c>
      <c r="C26" s="100">
        <v>0</v>
      </c>
      <c r="D26" s="100">
        <v>0</v>
      </c>
      <c r="E26" s="100">
        <v>7417.35</v>
      </c>
      <c r="F26" s="100">
        <f t="shared" si="0"/>
        <v>-7417.35</v>
      </c>
      <c r="G26" s="73" t="e">
        <f t="shared" si="1"/>
        <v>#DIV/0!</v>
      </c>
      <c r="H26" s="73" t="e">
        <f t="shared" si="2"/>
        <v>#DIV/0!</v>
      </c>
    </row>
    <row r="27" spans="1:9" x14ac:dyDescent="0.2">
      <c r="A27" s="98" t="s">
        <v>134</v>
      </c>
      <c r="B27" s="99" t="s">
        <v>121</v>
      </c>
      <c r="C27" s="100">
        <v>0</v>
      </c>
      <c r="D27" s="100">
        <v>0</v>
      </c>
      <c r="E27" s="100">
        <v>7417.35</v>
      </c>
      <c r="F27" s="100">
        <v>-5464.27</v>
      </c>
      <c r="G27" s="73" t="e">
        <f t="shared" si="1"/>
        <v>#DIV/0!</v>
      </c>
      <c r="H27" s="73" t="e">
        <f t="shared" si="2"/>
        <v>#DIV/0!</v>
      </c>
      <c r="I27" s="121" t="s">
        <v>254</v>
      </c>
    </row>
    <row r="28" spans="1:9" ht="22.5" x14ac:dyDescent="0.2">
      <c r="A28" s="95" t="s">
        <v>204</v>
      </c>
      <c r="B28" s="96" t="s">
        <v>205</v>
      </c>
      <c r="C28" s="97">
        <v>5139.37</v>
      </c>
      <c r="D28" s="97">
        <v>39800</v>
      </c>
      <c r="E28" s="97">
        <v>8746.75</v>
      </c>
      <c r="F28" s="97">
        <f t="shared" si="0"/>
        <v>31053.25</v>
      </c>
      <c r="G28" s="104">
        <f t="shared" si="1"/>
        <v>170.19109346087166</v>
      </c>
      <c r="H28" s="104">
        <f t="shared" si="2"/>
        <v>21.97675879396985</v>
      </c>
    </row>
    <row r="29" spans="1:9" x14ac:dyDescent="0.2">
      <c r="A29" s="98" t="s">
        <v>74</v>
      </c>
      <c r="B29" s="99" t="s">
        <v>75</v>
      </c>
      <c r="C29" s="100">
        <v>1594.25</v>
      </c>
      <c r="D29" s="100">
        <v>14100</v>
      </c>
      <c r="E29" s="100">
        <v>8485.93</v>
      </c>
      <c r="F29" s="100">
        <f t="shared" si="0"/>
        <v>5614.07</v>
      </c>
      <c r="G29" s="73">
        <f t="shared" si="1"/>
        <v>532.28351889603255</v>
      </c>
      <c r="H29" s="73">
        <f t="shared" si="2"/>
        <v>60.183900709219863</v>
      </c>
    </row>
    <row r="30" spans="1:9" x14ac:dyDescent="0.2">
      <c r="A30" s="98" t="s">
        <v>104</v>
      </c>
      <c r="B30" s="99" t="s">
        <v>105</v>
      </c>
      <c r="C30" s="100">
        <v>1594.25</v>
      </c>
      <c r="D30" s="100">
        <v>14100</v>
      </c>
      <c r="E30" s="100">
        <v>8485.93</v>
      </c>
      <c r="F30" s="100">
        <f t="shared" si="0"/>
        <v>5614.07</v>
      </c>
      <c r="G30" s="73">
        <f t="shared" si="1"/>
        <v>532.28351889603255</v>
      </c>
      <c r="H30" s="73">
        <f t="shared" si="2"/>
        <v>60.183900709219863</v>
      </c>
    </row>
    <row r="31" spans="1:9" x14ac:dyDescent="0.2">
      <c r="A31" s="98" t="s">
        <v>160</v>
      </c>
      <c r="B31" s="99" t="s">
        <v>161</v>
      </c>
      <c r="C31" s="100">
        <v>3545.12</v>
      </c>
      <c r="D31" s="100">
        <v>25700</v>
      </c>
      <c r="E31" s="100">
        <v>260.82</v>
      </c>
      <c r="F31" s="100">
        <f t="shared" si="0"/>
        <v>25439.18</v>
      </c>
      <c r="G31" s="73">
        <f t="shared" si="1"/>
        <v>7.3571557521325088</v>
      </c>
      <c r="H31" s="73">
        <f t="shared" si="2"/>
        <v>1.014863813229572</v>
      </c>
    </row>
    <row r="32" spans="1:9" x14ac:dyDescent="0.2">
      <c r="A32" s="98" t="s">
        <v>164</v>
      </c>
      <c r="B32" s="99" t="s">
        <v>165</v>
      </c>
      <c r="C32" s="100">
        <v>0</v>
      </c>
      <c r="D32" s="100">
        <v>0</v>
      </c>
      <c r="E32" s="100">
        <v>0</v>
      </c>
      <c r="F32" s="100">
        <f t="shared" si="0"/>
        <v>0</v>
      </c>
      <c r="G32" s="73" t="e">
        <f t="shared" si="1"/>
        <v>#DIV/0!</v>
      </c>
      <c r="H32" s="73" t="e">
        <f t="shared" si="2"/>
        <v>#DIV/0!</v>
      </c>
    </row>
    <row r="33" spans="1:8" x14ac:dyDescent="0.2">
      <c r="A33" s="98" t="s">
        <v>168</v>
      </c>
      <c r="B33" s="99" t="s">
        <v>169</v>
      </c>
      <c r="C33" s="100">
        <v>3294.83</v>
      </c>
      <c r="D33" s="100">
        <v>0</v>
      </c>
      <c r="E33" s="100">
        <v>0</v>
      </c>
      <c r="F33" s="100">
        <f t="shared" si="0"/>
        <v>0</v>
      </c>
      <c r="G33" s="73">
        <f t="shared" si="1"/>
        <v>0</v>
      </c>
      <c r="H33" s="73" t="e">
        <f t="shared" si="2"/>
        <v>#DIV/0!</v>
      </c>
    </row>
    <row r="34" spans="1:8" x14ac:dyDescent="0.2">
      <c r="A34" s="98" t="s">
        <v>170</v>
      </c>
      <c r="B34" s="99" t="s">
        <v>171</v>
      </c>
      <c r="C34" s="100">
        <v>0</v>
      </c>
      <c r="D34" s="100">
        <v>0</v>
      </c>
      <c r="E34" s="100">
        <v>0</v>
      </c>
      <c r="F34" s="100">
        <f t="shared" si="0"/>
        <v>0</v>
      </c>
      <c r="G34" s="73" t="e">
        <f t="shared" si="1"/>
        <v>#DIV/0!</v>
      </c>
      <c r="H34" s="73" t="e">
        <f t="shared" si="2"/>
        <v>#DIV/0!</v>
      </c>
    </row>
    <row r="35" spans="1:8" x14ac:dyDescent="0.2">
      <c r="A35" s="98" t="s">
        <v>172</v>
      </c>
      <c r="B35" s="99" t="s">
        <v>173</v>
      </c>
      <c r="C35" s="100">
        <v>0</v>
      </c>
      <c r="D35" s="100">
        <v>25200</v>
      </c>
      <c r="E35" s="100">
        <v>0</v>
      </c>
      <c r="F35" s="100">
        <f t="shared" si="0"/>
        <v>25200</v>
      </c>
      <c r="G35" s="73" t="e">
        <f t="shared" si="1"/>
        <v>#DIV/0!</v>
      </c>
      <c r="H35" s="73">
        <f t="shared" si="2"/>
        <v>0</v>
      </c>
    </row>
    <row r="36" spans="1:8" x14ac:dyDescent="0.2">
      <c r="A36" s="98" t="s">
        <v>176</v>
      </c>
      <c r="B36" s="99" t="s">
        <v>177</v>
      </c>
      <c r="C36" s="100">
        <v>250.29</v>
      </c>
      <c r="D36" s="100">
        <v>500</v>
      </c>
      <c r="E36" s="100">
        <v>260.82</v>
      </c>
      <c r="F36" s="100">
        <f t="shared" si="0"/>
        <v>239.18</v>
      </c>
      <c r="G36" s="73">
        <f t="shared" si="1"/>
        <v>104.20711974110033</v>
      </c>
      <c r="H36" s="73">
        <f t="shared" si="2"/>
        <v>52.164000000000001</v>
      </c>
    </row>
    <row r="37" spans="1:8" x14ac:dyDescent="0.2">
      <c r="A37" s="89" t="s">
        <v>185</v>
      </c>
      <c r="B37" s="90" t="s">
        <v>186</v>
      </c>
      <c r="C37" s="91">
        <v>104789.65</v>
      </c>
      <c r="D37" s="91">
        <v>94030</v>
      </c>
      <c r="E37" s="91">
        <v>108358</v>
      </c>
      <c r="F37" s="91">
        <f t="shared" si="0"/>
        <v>-14328</v>
      </c>
      <c r="G37" s="102">
        <f t="shared" si="1"/>
        <v>103.40525042310954</v>
      </c>
      <c r="H37" s="102">
        <f t="shared" si="2"/>
        <v>115.23769009890461</v>
      </c>
    </row>
    <row r="38" spans="1:8" x14ac:dyDescent="0.2">
      <c r="A38" s="92" t="s">
        <v>225</v>
      </c>
      <c r="B38" s="93" t="s">
        <v>226</v>
      </c>
      <c r="C38" s="94">
        <v>104789.65</v>
      </c>
      <c r="D38" s="94">
        <v>94030</v>
      </c>
      <c r="E38" s="94">
        <v>108358</v>
      </c>
      <c r="F38" s="94">
        <f t="shared" si="0"/>
        <v>-14328</v>
      </c>
      <c r="G38" s="103">
        <f t="shared" si="1"/>
        <v>103.40525042310954</v>
      </c>
      <c r="H38" s="103">
        <f t="shared" si="2"/>
        <v>115.23769009890461</v>
      </c>
    </row>
    <row r="39" spans="1:8" ht="22.5" x14ac:dyDescent="0.2">
      <c r="A39" s="95" t="s">
        <v>202</v>
      </c>
      <c r="B39" s="96" t="s">
        <v>203</v>
      </c>
      <c r="C39" s="97">
        <v>104462.95</v>
      </c>
      <c r="D39" s="97">
        <v>89730</v>
      </c>
      <c r="E39" s="97">
        <v>87216.75</v>
      </c>
      <c r="F39" s="97">
        <f t="shared" si="0"/>
        <v>2513.25</v>
      </c>
      <c r="G39" s="104">
        <f t="shared" si="1"/>
        <v>83.490605999543376</v>
      </c>
      <c r="H39" s="104">
        <f t="shared" si="2"/>
        <v>97.199097291875631</v>
      </c>
    </row>
    <row r="40" spans="1:8" x14ac:dyDescent="0.2">
      <c r="A40" s="98" t="s">
        <v>74</v>
      </c>
      <c r="B40" s="99" t="s">
        <v>75</v>
      </c>
      <c r="C40" s="100">
        <v>104325.75</v>
      </c>
      <c r="D40" s="100">
        <v>89550</v>
      </c>
      <c r="E40" s="100">
        <v>87108.06</v>
      </c>
      <c r="F40" s="100">
        <f t="shared" si="0"/>
        <v>2441.9400000000023</v>
      </c>
      <c r="G40" s="73">
        <f t="shared" si="1"/>
        <v>83.49622216950273</v>
      </c>
      <c r="H40" s="73">
        <f t="shared" si="2"/>
        <v>97.273098827470676</v>
      </c>
    </row>
    <row r="41" spans="1:8" x14ac:dyDescent="0.2">
      <c r="A41" s="98" t="s">
        <v>78</v>
      </c>
      <c r="B41" s="99" t="s">
        <v>79</v>
      </c>
      <c r="C41" s="100">
        <v>139.97999999999999</v>
      </c>
      <c r="D41" s="100">
        <v>100</v>
      </c>
      <c r="E41" s="100">
        <v>124.22</v>
      </c>
      <c r="F41" s="100">
        <f t="shared" si="0"/>
        <v>-24.22</v>
      </c>
      <c r="G41" s="73">
        <f t="shared" si="1"/>
        <v>88.741248749821409</v>
      </c>
      <c r="H41" s="73">
        <f t="shared" si="2"/>
        <v>124.22</v>
      </c>
    </row>
    <row r="42" spans="1:8" x14ac:dyDescent="0.2">
      <c r="A42" s="98" t="s">
        <v>80</v>
      </c>
      <c r="B42" s="99" t="s">
        <v>81</v>
      </c>
      <c r="C42" s="100">
        <v>11612.29</v>
      </c>
      <c r="D42" s="100">
        <v>11600</v>
      </c>
      <c r="E42" s="100">
        <v>12039.04</v>
      </c>
      <c r="F42" s="100">
        <f t="shared" si="0"/>
        <v>-439.04000000000087</v>
      </c>
      <c r="G42" s="73">
        <f t="shared" si="1"/>
        <v>103.67498572632961</v>
      </c>
      <c r="H42" s="73">
        <f t="shared" si="2"/>
        <v>103.7848275862069</v>
      </c>
    </row>
    <row r="43" spans="1:8" x14ac:dyDescent="0.2">
      <c r="A43" s="98" t="s">
        <v>82</v>
      </c>
      <c r="B43" s="99" t="s">
        <v>83</v>
      </c>
      <c r="C43" s="100">
        <v>179.18</v>
      </c>
      <c r="D43" s="100">
        <v>200</v>
      </c>
      <c r="E43" s="100">
        <v>200</v>
      </c>
      <c r="F43" s="100">
        <f t="shared" si="0"/>
        <v>0</v>
      </c>
      <c r="G43" s="73">
        <f t="shared" si="1"/>
        <v>111.61960040183057</v>
      </c>
      <c r="H43" s="73">
        <f t="shared" si="2"/>
        <v>100</v>
      </c>
    </row>
    <row r="44" spans="1:8" x14ac:dyDescent="0.2">
      <c r="A44" s="98" t="s">
        <v>84</v>
      </c>
      <c r="B44" s="99" t="s">
        <v>85</v>
      </c>
      <c r="C44" s="100">
        <v>0</v>
      </c>
      <c r="D44" s="100">
        <v>0</v>
      </c>
      <c r="E44" s="100">
        <v>0</v>
      </c>
      <c r="F44" s="100">
        <f t="shared" si="0"/>
        <v>0</v>
      </c>
      <c r="G44" s="73" t="e">
        <f t="shared" si="1"/>
        <v>#DIV/0!</v>
      </c>
      <c r="H44" s="73" t="e">
        <f t="shared" si="2"/>
        <v>#DIV/0!</v>
      </c>
    </row>
    <row r="45" spans="1:8" x14ac:dyDescent="0.2">
      <c r="A45" s="98" t="s">
        <v>88</v>
      </c>
      <c r="B45" s="99" t="s">
        <v>89</v>
      </c>
      <c r="C45" s="100">
        <v>2464.77</v>
      </c>
      <c r="D45" s="100">
        <v>900</v>
      </c>
      <c r="E45" s="100">
        <v>985.2</v>
      </c>
      <c r="F45" s="100">
        <f t="shared" si="0"/>
        <v>-85.200000000000045</v>
      </c>
      <c r="G45" s="73">
        <f t="shared" si="1"/>
        <v>39.97127521026303</v>
      </c>
      <c r="H45" s="73">
        <f t="shared" si="2"/>
        <v>109.46666666666667</v>
      </c>
    </row>
    <row r="46" spans="1:8" x14ac:dyDescent="0.2">
      <c r="A46" s="98" t="s">
        <v>90</v>
      </c>
      <c r="B46" s="99" t="s">
        <v>91</v>
      </c>
      <c r="C46" s="100">
        <v>64548.02</v>
      </c>
      <c r="D46" s="100">
        <v>64400</v>
      </c>
      <c r="E46" s="100">
        <v>64220.160000000003</v>
      </c>
      <c r="F46" s="100">
        <f t="shared" si="0"/>
        <v>179.83999999999651</v>
      </c>
      <c r="G46" s="73">
        <f t="shared" si="1"/>
        <v>99.492068075829437</v>
      </c>
      <c r="H46" s="73">
        <f t="shared" si="2"/>
        <v>99.720745341614915</v>
      </c>
    </row>
    <row r="47" spans="1:8" x14ac:dyDescent="0.2">
      <c r="A47" s="98" t="s">
        <v>92</v>
      </c>
      <c r="B47" s="99" t="s">
        <v>93</v>
      </c>
      <c r="C47" s="100">
        <v>0</v>
      </c>
      <c r="D47" s="100">
        <v>0</v>
      </c>
      <c r="E47" s="100">
        <v>0</v>
      </c>
      <c r="F47" s="100">
        <f t="shared" si="0"/>
        <v>0</v>
      </c>
      <c r="G47" s="73" t="e">
        <f t="shared" si="1"/>
        <v>#DIV/0!</v>
      </c>
      <c r="H47" s="73" t="e">
        <f t="shared" si="2"/>
        <v>#DIV/0!</v>
      </c>
    </row>
    <row r="48" spans="1:8" x14ac:dyDescent="0.2">
      <c r="A48" s="98" t="s">
        <v>94</v>
      </c>
      <c r="B48" s="99" t="s">
        <v>95</v>
      </c>
      <c r="C48" s="100">
        <v>632.25</v>
      </c>
      <c r="D48" s="100">
        <v>500</v>
      </c>
      <c r="E48" s="100">
        <v>503.04</v>
      </c>
      <c r="F48" s="100">
        <f t="shared" si="0"/>
        <v>-3.0400000000000205</v>
      </c>
      <c r="G48" s="73">
        <f t="shared" si="1"/>
        <v>79.563463819691577</v>
      </c>
      <c r="H48" s="73">
        <f t="shared" si="2"/>
        <v>100.608</v>
      </c>
    </row>
    <row r="49" spans="1:8" x14ac:dyDescent="0.2">
      <c r="A49" s="98" t="s">
        <v>96</v>
      </c>
      <c r="B49" s="99" t="s">
        <v>97</v>
      </c>
      <c r="C49" s="100">
        <v>5479.6</v>
      </c>
      <c r="D49" s="100">
        <v>200</v>
      </c>
      <c r="E49" s="100">
        <v>200</v>
      </c>
      <c r="F49" s="100">
        <f t="shared" si="0"/>
        <v>0</v>
      </c>
      <c r="G49" s="73">
        <f t="shared" si="1"/>
        <v>3.649901452660778</v>
      </c>
      <c r="H49" s="73">
        <f t="shared" si="2"/>
        <v>100</v>
      </c>
    </row>
    <row r="50" spans="1:8" x14ac:dyDescent="0.2">
      <c r="A50" s="98" t="s">
        <v>102</v>
      </c>
      <c r="B50" s="99" t="s">
        <v>103</v>
      </c>
      <c r="C50" s="100">
        <v>598.66999999999996</v>
      </c>
      <c r="D50" s="100">
        <v>400</v>
      </c>
      <c r="E50" s="100">
        <v>440.93</v>
      </c>
      <c r="F50" s="100">
        <f t="shared" si="0"/>
        <v>-40.930000000000007</v>
      </c>
      <c r="G50" s="73">
        <f t="shared" si="1"/>
        <v>73.651594367514662</v>
      </c>
      <c r="H50" s="73">
        <f t="shared" si="2"/>
        <v>110.2325</v>
      </c>
    </row>
    <row r="51" spans="1:8" x14ac:dyDescent="0.2">
      <c r="A51" s="98" t="s">
        <v>104</v>
      </c>
      <c r="B51" s="99" t="s">
        <v>105</v>
      </c>
      <c r="C51" s="100">
        <v>5972.5</v>
      </c>
      <c r="D51" s="100">
        <v>6900</v>
      </c>
      <c r="E51" s="100">
        <v>5056.0200000000004</v>
      </c>
      <c r="F51" s="100">
        <f t="shared" si="0"/>
        <v>1843.9799999999996</v>
      </c>
      <c r="G51" s="73">
        <f t="shared" si="1"/>
        <v>84.655002092925912</v>
      </c>
      <c r="H51" s="73">
        <f t="shared" si="2"/>
        <v>73.275652173913059</v>
      </c>
    </row>
    <row r="52" spans="1:8" x14ac:dyDescent="0.2">
      <c r="A52" s="98" t="s">
        <v>106</v>
      </c>
      <c r="B52" s="99" t="s">
        <v>107</v>
      </c>
      <c r="C52" s="100">
        <v>81.180000000000007</v>
      </c>
      <c r="D52" s="100">
        <v>100</v>
      </c>
      <c r="E52" s="100">
        <v>100</v>
      </c>
      <c r="F52" s="100">
        <f t="shared" si="0"/>
        <v>0</v>
      </c>
      <c r="G52" s="73">
        <f t="shared" si="1"/>
        <v>123.18305001231829</v>
      </c>
      <c r="H52" s="73">
        <f t="shared" si="2"/>
        <v>100</v>
      </c>
    </row>
    <row r="53" spans="1:8" x14ac:dyDescent="0.2">
      <c r="A53" s="98" t="s">
        <v>108</v>
      </c>
      <c r="B53" s="99" t="s">
        <v>109</v>
      </c>
      <c r="C53" s="100">
        <v>2104.75</v>
      </c>
      <c r="D53" s="100">
        <v>1300</v>
      </c>
      <c r="E53" s="100">
        <v>1354.93</v>
      </c>
      <c r="F53" s="100">
        <f t="shared" si="0"/>
        <v>-54.930000000000064</v>
      </c>
      <c r="G53" s="73">
        <f t="shared" si="1"/>
        <v>64.374866373678586</v>
      </c>
      <c r="H53" s="73">
        <f t="shared" si="2"/>
        <v>104.22538461538463</v>
      </c>
    </row>
    <row r="54" spans="1:8" x14ac:dyDescent="0.2">
      <c r="A54" s="98" t="s">
        <v>110</v>
      </c>
      <c r="B54" s="99" t="s">
        <v>111</v>
      </c>
      <c r="C54" s="100">
        <v>0</v>
      </c>
      <c r="D54" s="100">
        <v>0</v>
      </c>
      <c r="E54" s="100">
        <v>0</v>
      </c>
      <c r="F54" s="100">
        <f t="shared" si="0"/>
        <v>0</v>
      </c>
      <c r="G54" s="73" t="e">
        <f t="shared" si="1"/>
        <v>#DIV/0!</v>
      </c>
      <c r="H54" s="73" t="e">
        <f t="shared" si="2"/>
        <v>#DIV/0!</v>
      </c>
    </row>
    <row r="55" spans="1:8" x14ac:dyDescent="0.2">
      <c r="A55" s="98" t="s">
        <v>112</v>
      </c>
      <c r="B55" s="99" t="s">
        <v>113</v>
      </c>
      <c r="C55" s="100">
        <v>261.41000000000003</v>
      </c>
      <c r="D55" s="100">
        <v>600</v>
      </c>
      <c r="E55" s="100">
        <v>600</v>
      </c>
      <c r="F55" s="100">
        <f t="shared" si="0"/>
        <v>0</v>
      </c>
      <c r="G55" s="73">
        <f t="shared" si="1"/>
        <v>229.52450174056079</v>
      </c>
      <c r="H55" s="73">
        <f t="shared" si="2"/>
        <v>100</v>
      </c>
    </row>
    <row r="56" spans="1:8" x14ac:dyDescent="0.2">
      <c r="A56" s="98" t="s">
        <v>114</v>
      </c>
      <c r="B56" s="99" t="s">
        <v>115</v>
      </c>
      <c r="C56" s="100">
        <v>7303.93</v>
      </c>
      <c r="D56" s="100">
        <v>200</v>
      </c>
      <c r="E56" s="100">
        <v>200</v>
      </c>
      <c r="F56" s="100">
        <f t="shared" si="0"/>
        <v>0</v>
      </c>
      <c r="G56" s="73">
        <f t="shared" si="1"/>
        <v>2.7382518726219991</v>
      </c>
      <c r="H56" s="73">
        <f t="shared" si="2"/>
        <v>100</v>
      </c>
    </row>
    <row r="57" spans="1:8" x14ac:dyDescent="0.2">
      <c r="A57" s="98" t="s">
        <v>116</v>
      </c>
      <c r="B57" s="99" t="s">
        <v>117</v>
      </c>
      <c r="C57" s="100">
        <v>264.52</v>
      </c>
      <c r="D57" s="100">
        <v>200</v>
      </c>
      <c r="E57" s="100">
        <v>234.52</v>
      </c>
      <c r="F57" s="100">
        <f t="shared" si="0"/>
        <v>-34.52000000000001</v>
      </c>
      <c r="G57" s="73">
        <f t="shared" si="1"/>
        <v>88.658702555572361</v>
      </c>
      <c r="H57" s="73">
        <f t="shared" si="2"/>
        <v>117.26</v>
      </c>
    </row>
    <row r="58" spans="1:8" x14ac:dyDescent="0.2">
      <c r="A58" s="98" t="s">
        <v>118</v>
      </c>
      <c r="B58" s="99" t="s">
        <v>119</v>
      </c>
      <c r="C58" s="100">
        <v>1914.79</v>
      </c>
      <c r="D58" s="100">
        <v>300</v>
      </c>
      <c r="E58" s="100">
        <v>300</v>
      </c>
      <c r="F58" s="100">
        <f t="shared" si="0"/>
        <v>0</v>
      </c>
      <c r="G58" s="73">
        <f t="shared" si="1"/>
        <v>15.667514453282083</v>
      </c>
      <c r="H58" s="73">
        <f t="shared" si="2"/>
        <v>100</v>
      </c>
    </row>
    <row r="59" spans="1:8" x14ac:dyDescent="0.2">
      <c r="A59" s="98" t="s">
        <v>124</v>
      </c>
      <c r="B59" s="99" t="s">
        <v>125</v>
      </c>
      <c r="C59" s="100">
        <v>0</v>
      </c>
      <c r="D59" s="100">
        <v>1100</v>
      </c>
      <c r="E59" s="100">
        <v>0</v>
      </c>
      <c r="F59" s="100">
        <f t="shared" si="0"/>
        <v>1100</v>
      </c>
      <c r="G59" s="73" t="e">
        <f t="shared" si="1"/>
        <v>#DIV/0!</v>
      </c>
      <c r="H59" s="73">
        <f t="shared" si="2"/>
        <v>0</v>
      </c>
    </row>
    <row r="60" spans="1:8" x14ac:dyDescent="0.2">
      <c r="A60" s="98" t="s">
        <v>126</v>
      </c>
      <c r="B60" s="99" t="s">
        <v>127</v>
      </c>
      <c r="C60" s="100">
        <v>58.18</v>
      </c>
      <c r="D60" s="100">
        <v>100</v>
      </c>
      <c r="E60" s="100">
        <v>100</v>
      </c>
      <c r="F60" s="100">
        <f t="shared" si="0"/>
        <v>0</v>
      </c>
      <c r="G60" s="73">
        <f t="shared" si="1"/>
        <v>171.88037126160191</v>
      </c>
      <c r="H60" s="73">
        <f t="shared" si="2"/>
        <v>100</v>
      </c>
    </row>
    <row r="61" spans="1:8" x14ac:dyDescent="0.2">
      <c r="A61" s="98" t="s">
        <v>128</v>
      </c>
      <c r="B61" s="99" t="s">
        <v>129</v>
      </c>
      <c r="C61" s="100">
        <v>28.98</v>
      </c>
      <c r="D61" s="100">
        <v>50</v>
      </c>
      <c r="E61" s="100">
        <v>50</v>
      </c>
      <c r="F61" s="100">
        <f t="shared" si="0"/>
        <v>0</v>
      </c>
      <c r="G61" s="73">
        <f t="shared" si="1"/>
        <v>172.53278122843341</v>
      </c>
      <c r="H61" s="73">
        <f t="shared" si="2"/>
        <v>100</v>
      </c>
    </row>
    <row r="62" spans="1:8" x14ac:dyDescent="0.2">
      <c r="A62" s="98" t="s">
        <v>130</v>
      </c>
      <c r="B62" s="99" t="s">
        <v>131</v>
      </c>
      <c r="C62" s="100">
        <v>0</v>
      </c>
      <c r="D62" s="100">
        <v>0</v>
      </c>
      <c r="E62" s="100">
        <v>0</v>
      </c>
      <c r="F62" s="100">
        <f t="shared" si="0"/>
        <v>0</v>
      </c>
      <c r="G62" s="73" t="e">
        <f t="shared" si="1"/>
        <v>#DIV/0!</v>
      </c>
      <c r="H62" s="73" t="e">
        <f t="shared" si="2"/>
        <v>#DIV/0!</v>
      </c>
    </row>
    <row r="63" spans="1:8" x14ac:dyDescent="0.2">
      <c r="A63" s="98" t="s">
        <v>132</v>
      </c>
      <c r="B63" s="99" t="s">
        <v>133</v>
      </c>
      <c r="C63" s="100">
        <v>0</v>
      </c>
      <c r="D63" s="100">
        <v>0</v>
      </c>
      <c r="E63" s="100">
        <v>0</v>
      </c>
      <c r="F63" s="100">
        <f t="shared" si="0"/>
        <v>0</v>
      </c>
      <c r="G63" s="73" t="e">
        <f t="shared" si="1"/>
        <v>#DIV/0!</v>
      </c>
      <c r="H63" s="73" t="e">
        <f t="shared" si="2"/>
        <v>#DIV/0!</v>
      </c>
    </row>
    <row r="64" spans="1:8" x14ac:dyDescent="0.2">
      <c r="A64" s="98" t="s">
        <v>134</v>
      </c>
      <c r="B64" s="99" t="s">
        <v>121</v>
      </c>
      <c r="C64" s="100">
        <v>680.75</v>
      </c>
      <c r="D64" s="100">
        <v>400</v>
      </c>
      <c r="E64" s="100">
        <v>400</v>
      </c>
      <c r="F64" s="100">
        <f t="shared" si="0"/>
        <v>0</v>
      </c>
      <c r="G64" s="73">
        <f t="shared" si="1"/>
        <v>58.758721997796549</v>
      </c>
      <c r="H64" s="73">
        <f t="shared" si="2"/>
        <v>100</v>
      </c>
    </row>
    <row r="65" spans="1:9" x14ac:dyDescent="0.2">
      <c r="A65" s="98" t="s">
        <v>135</v>
      </c>
      <c r="B65" s="99" t="s">
        <v>136</v>
      </c>
      <c r="C65" s="100">
        <v>137.19999999999999</v>
      </c>
      <c r="D65" s="100">
        <v>180</v>
      </c>
      <c r="E65" s="100">
        <v>108.69</v>
      </c>
      <c r="F65" s="100">
        <f t="shared" si="0"/>
        <v>71.31</v>
      </c>
      <c r="G65" s="73">
        <f t="shared" si="1"/>
        <v>79.220116618075807</v>
      </c>
      <c r="H65" s="73">
        <f t="shared" si="2"/>
        <v>60.383333333333333</v>
      </c>
    </row>
    <row r="66" spans="1:9" x14ac:dyDescent="0.2">
      <c r="A66" s="98" t="s">
        <v>139</v>
      </c>
      <c r="B66" s="99" t="s">
        <v>140</v>
      </c>
      <c r="C66" s="100">
        <v>122.72</v>
      </c>
      <c r="D66" s="100">
        <v>100</v>
      </c>
      <c r="E66" s="100">
        <v>108.69</v>
      </c>
      <c r="F66" s="100">
        <f t="shared" si="0"/>
        <v>-8.6899999999999977</v>
      </c>
      <c r="G66" s="73">
        <f t="shared" si="1"/>
        <v>88.567470664928294</v>
      </c>
      <c r="H66" s="73">
        <f t="shared" si="2"/>
        <v>108.69</v>
      </c>
    </row>
    <row r="67" spans="1:9" x14ac:dyDescent="0.2">
      <c r="A67" s="98" t="s">
        <v>143</v>
      </c>
      <c r="B67" s="99" t="s">
        <v>144</v>
      </c>
      <c r="C67" s="100">
        <v>14.32</v>
      </c>
      <c r="D67" s="100">
        <v>40</v>
      </c>
      <c r="E67" s="100">
        <v>0</v>
      </c>
      <c r="F67" s="100">
        <f t="shared" si="0"/>
        <v>40</v>
      </c>
      <c r="G67" s="73">
        <f t="shared" si="1"/>
        <v>0</v>
      </c>
      <c r="H67" s="73">
        <f t="shared" si="2"/>
        <v>0</v>
      </c>
    </row>
    <row r="68" spans="1:9" x14ac:dyDescent="0.2">
      <c r="A68" s="98" t="s">
        <v>145</v>
      </c>
      <c r="B68" s="99" t="s">
        <v>146</v>
      </c>
      <c r="C68" s="100">
        <v>0.16</v>
      </c>
      <c r="D68" s="100">
        <v>40</v>
      </c>
      <c r="E68" s="100">
        <v>0</v>
      </c>
      <c r="F68" s="100">
        <f t="shared" si="0"/>
        <v>40</v>
      </c>
      <c r="G68" s="73">
        <f t="shared" si="1"/>
        <v>0</v>
      </c>
      <c r="H68" s="73">
        <f t="shared" si="2"/>
        <v>0</v>
      </c>
    </row>
    <row r="69" spans="1:9" ht="22.5" x14ac:dyDescent="0.2">
      <c r="A69" s="95" t="s">
        <v>204</v>
      </c>
      <c r="B69" s="96" t="s">
        <v>205</v>
      </c>
      <c r="C69" s="97">
        <v>326.7</v>
      </c>
      <c r="D69" s="97">
        <v>4300</v>
      </c>
      <c r="E69" s="97">
        <v>21141.25</v>
      </c>
      <c r="F69" s="97">
        <f t="shared" si="0"/>
        <v>-16841.25</v>
      </c>
      <c r="G69" s="104">
        <f t="shared" si="1"/>
        <v>6471.1509029690842</v>
      </c>
      <c r="H69" s="104">
        <f t="shared" si="2"/>
        <v>491.65697674418601</v>
      </c>
    </row>
    <row r="70" spans="1:9" x14ac:dyDescent="0.2">
      <c r="A70" s="98" t="s">
        <v>160</v>
      </c>
      <c r="B70" s="99" t="s">
        <v>161</v>
      </c>
      <c r="C70" s="100">
        <v>326.7</v>
      </c>
      <c r="D70" s="100">
        <v>4300</v>
      </c>
      <c r="E70" s="100">
        <v>21141.25</v>
      </c>
      <c r="F70" s="100">
        <f t="shared" si="0"/>
        <v>-16841.25</v>
      </c>
      <c r="G70" s="73">
        <f t="shared" si="1"/>
        <v>6471.1509029690842</v>
      </c>
      <c r="H70" s="73">
        <f t="shared" si="2"/>
        <v>491.65697674418601</v>
      </c>
    </row>
    <row r="71" spans="1:9" x14ac:dyDescent="0.2">
      <c r="A71" s="98" t="s">
        <v>164</v>
      </c>
      <c r="B71" s="99" t="s">
        <v>165</v>
      </c>
      <c r="C71" s="100">
        <v>0</v>
      </c>
      <c r="D71" s="100">
        <v>0</v>
      </c>
      <c r="E71" s="100">
        <v>0</v>
      </c>
      <c r="F71" s="100">
        <f t="shared" si="0"/>
        <v>0</v>
      </c>
      <c r="G71" s="73" t="e">
        <f t="shared" si="1"/>
        <v>#DIV/0!</v>
      </c>
      <c r="H71" s="73" t="e">
        <f t="shared" si="2"/>
        <v>#DIV/0!</v>
      </c>
    </row>
    <row r="72" spans="1:9" x14ac:dyDescent="0.2">
      <c r="A72" s="98" t="s">
        <v>168</v>
      </c>
      <c r="B72" s="99" t="s">
        <v>169</v>
      </c>
      <c r="C72" s="100">
        <v>219.6</v>
      </c>
      <c r="D72" s="100">
        <v>3000</v>
      </c>
      <c r="E72" s="100">
        <v>3000</v>
      </c>
      <c r="F72" s="100">
        <f t="shared" si="0"/>
        <v>0</v>
      </c>
      <c r="G72" s="73">
        <f t="shared" si="1"/>
        <v>1366.1202185792349</v>
      </c>
      <c r="H72" s="73">
        <f t="shared" si="2"/>
        <v>100</v>
      </c>
    </row>
    <row r="73" spans="1:9" x14ac:dyDescent="0.2">
      <c r="A73" s="98" t="s">
        <v>172</v>
      </c>
      <c r="B73" s="99" t="s">
        <v>173</v>
      </c>
      <c r="C73" s="100">
        <v>107.1</v>
      </c>
      <c r="D73" s="100">
        <v>1300</v>
      </c>
      <c r="E73" s="100">
        <v>18141.25</v>
      </c>
      <c r="F73" s="100">
        <f t="shared" si="0"/>
        <v>-16841.25</v>
      </c>
      <c r="G73" s="73">
        <f t="shared" si="1"/>
        <v>16938.60877684407</v>
      </c>
      <c r="H73" s="73">
        <f t="shared" si="2"/>
        <v>1395.4807692307693</v>
      </c>
      <c r="I73" s="121" t="s">
        <v>259</v>
      </c>
    </row>
    <row r="74" spans="1:9" x14ac:dyDescent="0.2">
      <c r="A74" s="98" t="s">
        <v>176</v>
      </c>
      <c r="B74" s="99" t="s">
        <v>177</v>
      </c>
      <c r="C74" s="100">
        <v>0</v>
      </c>
      <c r="D74" s="100">
        <v>0</v>
      </c>
      <c r="E74" s="100">
        <v>0</v>
      </c>
      <c r="F74" s="100">
        <f t="shared" si="0"/>
        <v>0</v>
      </c>
      <c r="G74" s="73" t="e">
        <f t="shared" si="1"/>
        <v>#DIV/0!</v>
      </c>
      <c r="H74" s="73" t="e">
        <f t="shared" si="2"/>
        <v>#DIV/0!</v>
      </c>
    </row>
    <row r="75" spans="1:9" x14ac:dyDescent="0.2">
      <c r="A75" s="86" t="s">
        <v>227</v>
      </c>
      <c r="B75" s="87" t="s">
        <v>188</v>
      </c>
      <c r="C75" s="88">
        <v>5252.19</v>
      </c>
      <c r="D75" s="88">
        <v>21100</v>
      </c>
      <c r="E75" s="88">
        <v>22372.639999999999</v>
      </c>
      <c r="F75" s="88">
        <f t="shared" si="0"/>
        <v>-1272.6399999999994</v>
      </c>
      <c r="G75" s="101">
        <f t="shared" si="1"/>
        <v>425.96783437004382</v>
      </c>
      <c r="H75" s="101">
        <f t="shared" si="2"/>
        <v>106.03146919431279</v>
      </c>
    </row>
    <row r="76" spans="1:9" x14ac:dyDescent="0.2">
      <c r="A76" s="89" t="s">
        <v>187</v>
      </c>
      <c r="B76" s="90" t="s">
        <v>188</v>
      </c>
      <c r="C76" s="91">
        <v>5252.19</v>
      </c>
      <c r="D76" s="91">
        <v>21100</v>
      </c>
      <c r="E76" s="91">
        <v>22372.639999999999</v>
      </c>
      <c r="F76" s="91">
        <f t="shared" ref="F76:F156" si="3">D76-E76</f>
        <v>-1272.6399999999994</v>
      </c>
      <c r="G76" s="102">
        <f t="shared" si="1"/>
        <v>425.96783437004382</v>
      </c>
      <c r="H76" s="102">
        <f t="shared" si="2"/>
        <v>106.03146919431279</v>
      </c>
    </row>
    <row r="77" spans="1:9" x14ac:dyDescent="0.2">
      <c r="A77" s="92" t="s">
        <v>225</v>
      </c>
      <c r="B77" s="93" t="s">
        <v>226</v>
      </c>
      <c r="C77" s="94">
        <v>5252.19</v>
      </c>
      <c r="D77" s="94">
        <v>21100</v>
      </c>
      <c r="E77" s="94">
        <v>22372.639999999999</v>
      </c>
      <c r="F77" s="94">
        <f t="shared" si="3"/>
        <v>-1272.6399999999994</v>
      </c>
      <c r="G77" s="103">
        <f t="shared" ref="G77:G140" si="4">E77/C77*100</f>
        <v>425.96783437004382</v>
      </c>
      <c r="H77" s="103">
        <f t="shared" ref="H77:H153" si="5">E77/D77*100</f>
        <v>106.03146919431279</v>
      </c>
    </row>
    <row r="78" spans="1:9" ht="22.5" x14ac:dyDescent="0.2">
      <c r="A78" s="95" t="s">
        <v>202</v>
      </c>
      <c r="B78" s="96" t="s">
        <v>203</v>
      </c>
      <c r="C78" s="97">
        <v>4750.37</v>
      </c>
      <c r="D78" s="97">
        <v>19100</v>
      </c>
      <c r="E78" s="97">
        <v>20827.849999999999</v>
      </c>
      <c r="F78" s="97">
        <f t="shared" si="3"/>
        <v>-1727.8499999999985</v>
      </c>
      <c r="G78" s="104">
        <f t="shared" si="4"/>
        <v>438.44689992568993</v>
      </c>
      <c r="H78" s="104">
        <f t="shared" si="5"/>
        <v>109.04633507853403</v>
      </c>
    </row>
    <row r="79" spans="1:9" x14ac:dyDescent="0.2">
      <c r="A79" s="98">
        <v>31</v>
      </c>
      <c r="B79" s="99" t="s">
        <v>58</v>
      </c>
      <c r="C79" s="100">
        <v>760</v>
      </c>
      <c r="D79" s="100">
        <v>0</v>
      </c>
      <c r="E79" s="100">
        <v>1040</v>
      </c>
      <c r="F79" s="100">
        <f t="shared" si="3"/>
        <v>-1040</v>
      </c>
      <c r="G79" s="73">
        <f t="shared" si="4"/>
        <v>136.84210526315789</v>
      </c>
      <c r="H79" s="73" t="e">
        <f t="shared" si="5"/>
        <v>#DIV/0!</v>
      </c>
    </row>
    <row r="80" spans="1:9" x14ac:dyDescent="0.2">
      <c r="A80" s="98">
        <v>3121</v>
      </c>
      <c r="B80" s="99" t="s">
        <v>68</v>
      </c>
      <c r="C80" s="100">
        <v>760</v>
      </c>
      <c r="D80" s="100">
        <v>0</v>
      </c>
      <c r="E80" s="100">
        <v>1040</v>
      </c>
      <c r="F80" s="100">
        <f t="shared" si="3"/>
        <v>-1040</v>
      </c>
      <c r="G80" s="73">
        <f t="shared" si="4"/>
        <v>136.84210526315789</v>
      </c>
      <c r="H80" s="73" t="e">
        <f t="shared" si="5"/>
        <v>#DIV/0!</v>
      </c>
    </row>
    <row r="81" spans="1:9" x14ac:dyDescent="0.2">
      <c r="A81" s="98" t="s">
        <v>74</v>
      </c>
      <c r="B81" s="99" t="s">
        <v>75</v>
      </c>
      <c r="C81" s="100">
        <v>3990.37</v>
      </c>
      <c r="D81" s="100">
        <v>19100</v>
      </c>
      <c r="E81" s="100">
        <v>19787.849999999999</v>
      </c>
      <c r="F81" s="100">
        <f t="shared" si="3"/>
        <v>-687.84999999999854</v>
      </c>
      <c r="G81" s="73">
        <f t="shared" si="4"/>
        <v>495.89010542881988</v>
      </c>
      <c r="H81" s="73">
        <f t="shared" si="5"/>
        <v>103.60130890052355</v>
      </c>
    </row>
    <row r="82" spans="1:9" x14ac:dyDescent="0.2">
      <c r="A82" s="98" t="s">
        <v>78</v>
      </c>
      <c r="B82" s="99" t="s">
        <v>79</v>
      </c>
      <c r="C82" s="100">
        <v>0</v>
      </c>
      <c r="D82" s="100">
        <v>100</v>
      </c>
      <c r="E82" s="100">
        <v>133.74</v>
      </c>
      <c r="F82" s="100">
        <f t="shared" si="3"/>
        <v>-33.740000000000009</v>
      </c>
      <c r="G82" s="73" t="e">
        <f t="shared" si="4"/>
        <v>#DIV/0!</v>
      </c>
      <c r="H82" s="73">
        <f t="shared" si="5"/>
        <v>133.74</v>
      </c>
    </row>
    <row r="83" spans="1:9" x14ac:dyDescent="0.2">
      <c r="A83" s="98" t="s">
        <v>82</v>
      </c>
      <c r="B83" s="99" t="s">
        <v>83</v>
      </c>
      <c r="C83" s="100">
        <v>0</v>
      </c>
      <c r="D83" s="100">
        <v>100</v>
      </c>
      <c r="E83" s="100">
        <v>170</v>
      </c>
      <c r="F83" s="100">
        <f t="shared" si="3"/>
        <v>-70</v>
      </c>
      <c r="G83" s="73" t="e">
        <f t="shared" si="4"/>
        <v>#DIV/0!</v>
      </c>
      <c r="H83" s="73">
        <f t="shared" si="5"/>
        <v>170</v>
      </c>
      <c r="I83" s="152" t="s">
        <v>264</v>
      </c>
    </row>
    <row r="84" spans="1:9" x14ac:dyDescent="0.2">
      <c r="A84" s="98">
        <v>3214</v>
      </c>
      <c r="B84" s="99" t="s">
        <v>85</v>
      </c>
      <c r="C84" s="100">
        <v>0</v>
      </c>
      <c r="D84" s="100">
        <v>0</v>
      </c>
      <c r="E84" s="100">
        <v>12.9</v>
      </c>
      <c r="F84" s="100"/>
      <c r="G84" s="73" t="e">
        <f t="shared" si="4"/>
        <v>#DIV/0!</v>
      </c>
      <c r="H84" s="73" t="e">
        <f t="shared" si="5"/>
        <v>#DIV/0!</v>
      </c>
    </row>
    <row r="85" spans="1:9" x14ac:dyDescent="0.2">
      <c r="A85" s="98" t="s">
        <v>88</v>
      </c>
      <c r="B85" s="99" t="s">
        <v>89</v>
      </c>
      <c r="C85" s="100">
        <v>177.67</v>
      </c>
      <c r="D85" s="100">
        <v>3000</v>
      </c>
      <c r="E85" s="100">
        <v>3716.9</v>
      </c>
      <c r="F85" s="100">
        <f t="shared" si="3"/>
        <v>-716.90000000000009</v>
      </c>
      <c r="G85" s="73">
        <f t="shared" si="4"/>
        <v>2092.0245398773009</v>
      </c>
      <c r="H85" s="73">
        <f t="shared" si="5"/>
        <v>123.89666666666668</v>
      </c>
    </row>
    <row r="86" spans="1:9" x14ac:dyDescent="0.2">
      <c r="A86" s="98" t="s">
        <v>90</v>
      </c>
      <c r="B86" s="99" t="s">
        <v>91</v>
      </c>
      <c r="C86" s="100">
        <v>790.82</v>
      </c>
      <c r="D86" s="100">
        <v>600</v>
      </c>
      <c r="E86" s="100">
        <v>600.13</v>
      </c>
      <c r="F86" s="100">
        <f t="shared" si="3"/>
        <v>-0.12999999999999545</v>
      </c>
      <c r="G86" s="73">
        <f t="shared" si="4"/>
        <v>75.887053944007477</v>
      </c>
      <c r="H86" s="73">
        <f t="shared" si="5"/>
        <v>100.02166666666668</v>
      </c>
    </row>
    <row r="87" spans="1:9" x14ac:dyDescent="0.2">
      <c r="A87" s="98">
        <v>3223</v>
      </c>
      <c r="B87" s="124" t="s">
        <v>93</v>
      </c>
      <c r="C87" s="100"/>
      <c r="D87" s="100">
        <v>5300</v>
      </c>
      <c r="E87" s="100">
        <v>4426.5600000000004</v>
      </c>
      <c r="F87" s="100"/>
      <c r="G87" s="73" t="e">
        <f t="shared" si="4"/>
        <v>#DIV/0!</v>
      </c>
      <c r="H87" s="73">
        <f t="shared" si="5"/>
        <v>83.52000000000001</v>
      </c>
    </row>
    <row r="88" spans="1:9" s="131" customFormat="1" x14ac:dyDescent="0.2">
      <c r="A88" s="98">
        <v>3224</v>
      </c>
      <c r="B88" s="124" t="s">
        <v>95</v>
      </c>
      <c r="C88" s="100"/>
      <c r="D88" s="100">
        <v>0</v>
      </c>
      <c r="E88" s="100"/>
      <c r="F88" s="100"/>
      <c r="G88" s="73" t="e">
        <f t="shared" si="4"/>
        <v>#DIV/0!</v>
      </c>
      <c r="H88" s="73"/>
    </row>
    <row r="89" spans="1:9" x14ac:dyDescent="0.2">
      <c r="A89" s="98" t="s">
        <v>96</v>
      </c>
      <c r="B89" s="99" t="s">
        <v>97</v>
      </c>
      <c r="C89" s="100"/>
      <c r="D89" s="100">
        <v>2000</v>
      </c>
      <c r="E89" s="100">
        <v>2000</v>
      </c>
      <c r="F89" s="100">
        <f t="shared" si="3"/>
        <v>0</v>
      </c>
      <c r="G89" s="73" t="e">
        <f t="shared" si="4"/>
        <v>#DIV/0!</v>
      </c>
      <c r="H89" s="73">
        <f t="shared" si="5"/>
        <v>100</v>
      </c>
    </row>
    <row r="90" spans="1:9" s="131" customFormat="1" x14ac:dyDescent="0.2">
      <c r="A90" s="98">
        <v>3227</v>
      </c>
      <c r="B90" s="99" t="s">
        <v>99</v>
      </c>
      <c r="C90" s="100"/>
      <c r="D90" s="100">
        <v>0</v>
      </c>
      <c r="E90" s="100"/>
      <c r="F90" s="100"/>
      <c r="G90" s="73" t="e">
        <f t="shared" si="4"/>
        <v>#DIV/0!</v>
      </c>
      <c r="H90" s="73"/>
    </row>
    <row r="91" spans="1:9" x14ac:dyDescent="0.2">
      <c r="A91" s="98" t="s">
        <v>102</v>
      </c>
      <c r="B91" s="99" t="s">
        <v>103</v>
      </c>
      <c r="C91" s="100"/>
      <c r="D91" s="100">
        <v>200</v>
      </c>
      <c r="E91" s="100">
        <v>323.72000000000003</v>
      </c>
      <c r="F91" s="100">
        <f t="shared" si="3"/>
        <v>-123.72000000000003</v>
      </c>
      <c r="G91" s="73" t="e">
        <f t="shared" si="4"/>
        <v>#DIV/0!</v>
      </c>
      <c r="H91" s="73">
        <f t="shared" si="5"/>
        <v>161.86000000000001</v>
      </c>
      <c r="I91" s="152" t="s">
        <v>265</v>
      </c>
    </row>
    <row r="92" spans="1:9" s="131" customFormat="1" x14ac:dyDescent="0.2">
      <c r="A92" s="98" t="s">
        <v>104</v>
      </c>
      <c r="B92" s="99" t="s">
        <v>105</v>
      </c>
      <c r="C92" s="100"/>
      <c r="D92" s="100">
        <v>0</v>
      </c>
      <c r="E92" s="100"/>
      <c r="F92" s="100"/>
      <c r="G92" s="73" t="e">
        <f t="shared" si="4"/>
        <v>#DIV/0!</v>
      </c>
      <c r="H92" s="73"/>
    </row>
    <row r="93" spans="1:9" s="131" customFormat="1" x14ac:dyDescent="0.2">
      <c r="A93" s="98" t="s">
        <v>106</v>
      </c>
      <c r="B93" s="99" t="s">
        <v>107</v>
      </c>
      <c r="C93" s="100"/>
      <c r="D93" s="100">
        <v>0</v>
      </c>
      <c r="E93" s="100"/>
      <c r="F93" s="100"/>
      <c r="G93" s="73" t="e">
        <f t="shared" si="4"/>
        <v>#DIV/0!</v>
      </c>
      <c r="H93" s="73"/>
    </row>
    <row r="94" spans="1:9" s="131" customFormat="1" x14ac:dyDescent="0.2">
      <c r="A94" s="98" t="s">
        <v>108</v>
      </c>
      <c r="B94" s="99" t="s">
        <v>109</v>
      </c>
      <c r="C94" s="100"/>
      <c r="D94" s="100">
        <v>0</v>
      </c>
      <c r="E94" s="100"/>
      <c r="F94" s="100"/>
      <c r="G94" s="73" t="e">
        <f t="shared" si="4"/>
        <v>#DIV/0!</v>
      </c>
      <c r="H94" s="73"/>
    </row>
    <row r="95" spans="1:9" s="131" customFormat="1" x14ac:dyDescent="0.2">
      <c r="A95" s="98" t="s">
        <v>112</v>
      </c>
      <c r="B95" s="99" t="s">
        <v>113</v>
      </c>
      <c r="C95" s="100"/>
      <c r="D95" s="100">
        <v>0</v>
      </c>
      <c r="E95" s="100"/>
      <c r="F95" s="100"/>
      <c r="G95" s="73" t="e">
        <f t="shared" si="4"/>
        <v>#DIV/0!</v>
      </c>
      <c r="H95" s="73"/>
    </row>
    <row r="96" spans="1:9" x14ac:dyDescent="0.2">
      <c r="A96" s="98" t="s">
        <v>114</v>
      </c>
      <c r="B96" s="99" t="s">
        <v>115</v>
      </c>
      <c r="C96" s="100"/>
      <c r="D96" s="100">
        <v>4000</v>
      </c>
      <c r="E96" s="100">
        <v>4084.65</v>
      </c>
      <c r="F96" s="100">
        <f t="shared" si="3"/>
        <v>-84.650000000000091</v>
      </c>
      <c r="G96" s="73" t="e">
        <f t="shared" si="4"/>
        <v>#DIV/0!</v>
      </c>
      <c r="H96" s="73" t="e">
        <f>E96/#REF!*100</f>
        <v>#REF!</v>
      </c>
    </row>
    <row r="97" spans="1:9" x14ac:dyDescent="0.2">
      <c r="A97" s="98" t="s">
        <v>116</v>
      </c>
      <c r="B97" s="99" t="s">
        <v>117</v>
      </c>
      <c r="C97" s="100"/>
      <c r="D97" s="100">
        <v>1500</v>
      </c>
      <c r="E97" s="100">
        <v>1654</v>
      </c>
      <c r="F97" s="100">
        <f t="shared" si="3"/>
        <v>-154</v>
      </c>
      <c r="G97" s="73" t="e">
        <f t="shared" si="4"/>
        <v>#DIV/0!</v>
      </c>
      <c r="H97" s="73" t="e">
        <f>E97/#REF!*100</f>
        <v>#REF!</v>
      </c>
    </row>
    <row r="98" spans="1:9" s="131" customFormat="1" x14ac:dyDescent="0.2">
      <c r="A98" s="98" t="s">
        <v>118</v>
      </c>
      <c r="B98" s="99" t="s">
        <v>119</v>
      </c>
      <c r="C98" s="100"/>
      <c r="D98" s="100">
        <v>100</v>
      </c>
      <c r="E98" s="100"/>
      <c r="F98" s="100"/>
      <c r="G98" s="73" t="e">
        <f t="shared" si="4"/>
        <v>#DIV/0!</v>
      </c>
      <c r="H98" s="73"/>
    </row>
    <row r="99" spans="1:9" x14ac:dyDescent="0.2">
      <c r="A99" s="98" t="s">
        <v>122</v>
      </c>
      <c r="B99" s="99" t="s">
        <v>123</v>
      </c>
      <c r="C99" s="100"/>
      <c r="D99" s="100">
        <v>0</v>
      </c>
      <c r="E99" s="100">
        <v>0.24</v>
      </c>
      <c r="F99" s="100">
        <f t="shared" si="3"/>
        <v>-0.24</v>
      </c>
      <c r="G99" s="73" t="e">
        <f t="shared" si="4"/>
        <v>#DIV/0!</v>
      </c>
      <c r="H99" s="73" t="e">
        <f t="shared" si="5"/>
        <v>#DIV/0!</v>
      </c>
    </row>
    <row r="100" spans="1:9" x14ac:dyDescent="0.2">
      <c r="A100" s="98">
        <v>3293</v>
      </c>
      <c r="B100" s="124" t="s">
        <v>127</v>
      </c>
      <c r="C100" s="100"/>
      <c r="D100" s="100">
        <v>0</v>
      </c>
      <c r="E100" s="100">
        <v>751.86</v>
      </c>
      <c r="F100" s="100"/>
      <c r="G100" s="73" t="e">
        <f t="shared" si="4"/>
        <v>#DIV/0!</v>
      </c>
      <c r="H100" s="73" t="e">
        <f t="shared" si="5"/>
        <v>#DIV/0!</v>
      </c>
      <c r="I100" s="121" t="s">
        <v>260</v>
      </c>
    </row>
    <row r="101" spans="1:9" s="131" customFormat="1" x14ac:dyDescent="0.2">
      <c r="A101" s="98" t="s">
        <v>128</v>
      </c>
      <c r="B101" s="124" t="s">
        <v>129</v>
      </c>
      <c r="C101" s="100"/>
      <c r="D101" s="100">
        <v>0</v>
      </c>
      <c r="E101" s="100"/>
      <c r="F101" s="100"/>
      <c r="G101" s="73" t="e">
        <f t="shared" si="4"/>
        <v>#DIV/0!</v>
      </c>
      <c r="H101" s="73"/>
    </row>
    <row r="102" spans="1:9" x14ac:dyDescent="0.2">
      <c r="A102" s="98" t="s">
        <v>130</v>
      </c>
      <c r="B102" s="99" t="s">
        <v>131</v>
      </c>
      <c r="C102" s="100"/>
      <c r="D102" s="100">
        <v>1200</v>
      </c>
      <c r="E102" s="100">
        <v>1200</v>
      </c>
      <c r="F102" s="100">
        <f t="shared" si="3"/>
        <v>0</v>
      </c>
      <c r="G102" s="73" t="e">
        <f t="shared" si="4"/>
        <v>#DIV/0!</v>
      </c>
      <c r="H102" s="73">
        <f t="shared" si="5"/>
        <v>100</v>
      </c>
    </row>
    <row r="103" spans="1:9" x14ac:dyDescent="0.2">
      <c r="A103" s="98" t="s">
        <v>134</v>
      </c>
      <c r="B103" s="99" t="s">
        <v>121</v>
      </c>
      <c r="C103" s="100"/>
      <c r="D103" s="100">
        <v>1000</v>
      </c>
      <c r="E103" s="100">
        <v>713.15</v>
      </c>
      <c r="F103" s="100">
        <f t="shared" si="3"/>
        <v>286.85000000000002</v>
      </c>
      <c r="G103" s="73" t="e">
        <f t="shared" si="4"/>
        <v>#DIV/0!</v>
      </c>
      <c r="H103" s="73">
        <f t="shared" si="5"/>
        <v>71.314999999999998</v>
      </c>
    </row>
    <row r="104" spans="1:9" s="131" customFormat="1" x14ac:dyDescent="0.2">
      <c r="A104" s="98" t="s">
        <v>139</v>
      </c>
      <c r="B104" s="99" t="s">
        <v>140</v>
      </c>
      <c r="C104" s="100"/>
      <c r="D104" s="100">
        <v>0</v>
      </c>
      <c r="E104" s="100"/>
      <c r="F104" s="100"/>
      <c r="G104" s="73" t="e">
        <f t="shared" si="4"/>
        <v>#DIV/0!</v>
      </c>
      <c r="H104" s="73"/>
    </row>
    <row r="105" spans="1:9" s="131" customFormat="1" x14ac:dyDescent="0.2">
      <c r="A105" s="98" t="s">
        <v>143</v>
      </c>
      <c r="B105" s="99" t="s">
        <v>144</v>
      </c>
      <c r="C105" s="100"/>
      <c r="D105" s="100">
        <v>0</v>
      </c>
      <c r="E105" s="100"/>
      <c r="F105" s="100"/>
      <c r="G105" s="73" t="e">
        <f t="shared" si="4"/>
        <v>#DIV/0!</v>
      </c>
      <c r="H105" s="73"/>
    </row>
    <row r="106" spans="1:9" s="131" customFormat="1" x14ac:dyDescent="0.2">
      <c r="A106" s="98" t="s">
        <v>145</v>
      </c>
      <c r="B106" s="99" t="s">
        <v>146</v>
      </c>
      <c r="C106" s="100"/>
      <c r="D106" s="100">
        <v>0</v>
      </c>
      <c r="E106" s="100"/>
      <c r="F106" s="100"/>
      <c r="G106" s="73" t="e">
        <f t="shared" si="4"/>
        <v>#DIV/0!</v>
      </c>
      <c r="H106" s="73"/>
    </row>
    <row r="107" spans="1:9" x14ac:dyDescent="0.2">
      <c r="A107" s="98" t="s">
        <v>147</v>
      </c>
      <c r="B107" s="99" t="s">
        <v>148</v>
      </c>
      <c r="C107" s="100"/>
      <c r="D107" s="100">
        <v>0</v>
      </c>
      <c r="E107" s="100">
        <v>0</v>
      </c>
      <c r="F107" s="100">
        <f t="shared" si="3"/>
        <v>0</v>
      </c>
      <c r="G107" s="73" t="e">
        <f t="shared" si="4"/>
        <v>#DIV/0!</v>
      </c>
      <c r="H107" s="73" t="e">
        <f t="shared" si="5"/>
        <v>#DIV/0!</v>
      </c>
    </row>
    <row r="108" spans="1:9" x14ac:dyDescent="0.2">
      <c r="A108" s="98" t="s">
        <v>150</v>
      </c>
      <c r="B108" s="99" t="s">
        <v>151</v>
      </c>
      <c r="C108" s="100"/>
      <c r="D108" s="100">
        <v>0</v>
      </c>
      <c r="E108" s="100">
        <v>0</v>
      </c>
      <c r="F108" s="100">
        <f t="shared" si="3"/>
        <v>0</v>
      </c>
      <c r="G108" s="73" t="e">
        <f t="shared" si="4"/>
        <v>#DIV/0!</v>
      </c>
      <c r="H108" s="73" t="e">
        <f t="shared" si="5"/>
        <v>#DIV/0!</v>
      </c>
    </row>
    <row r="109" spans="1:9" ht="22.5" x14ac:dyDescent="0.2">
      <c r="A109" s="95" t="s">
        <v>204</v>
      </c>
      <c r="B109" s="96" t="s">
        <v>205</v>
      </c>
      <c r="C109" s="97"/>
      <c r="D109" s="97"/>
      <c r="E109" s="97">
        <v>1544.79</v>
      </c>
      <c r="F109" s="97">
        <f t="shared" si="3"/>
        <v>-1544.79</v>
      </c>
      <c r="G109" s="104" t="e">
        <f t="shared" si="4"/>
        <v>#DIV/0!</v>
      </c>
      <c r="H109" s="104" t="e">
        <f t="shared" si="5"/>
        <v>#DIV/0!</v>
      </c>
    </row>
    <row r="110" spans="1:9" x14ac:dyDescent="0.2">
      <c r="A110" s="98" t="s">
        <v>160</v>
      </c>
      <c r="B110" s="99" t="s">
        <v>161</v>
      </c>
      <c r="C110" s="100">
        <v>501.82</v>
      </c>
      <c r="D110" s="100">
        <v>0</v>
      </c>
      <c r="E110" s="100">
        <v>1544.79</v>
      </c>
      <c r="F110" s="100">
        <f t="shared" si="3"/>
        <v>-1544.79</v>
      </c>
      <c r="G110" s="73">
        <f t="shared" si="4"/>
        <v>307.83747160336372</v>
      </c>
      <c r="H110" s="73" t="e">
        <f t="shared" si="5"/>
        <v>#DIV/0!</v>
      </c>
    </row>
    <row r="111" spans="1:9" x14ac:dyDescent="0.2">
      <c r="A111" s="98" t="s">
        <v>168</v>
      </c>
      <c r="B111" s="99" t="s">
        <v>169</v>
      </c>
      <c r="C111" s="100">
        <v>501.82</v>
      </c>
      <c r="D111" s="100">
        <v>0</v>
      </c>
      <c r="E111" s="100">
        <v>510.45</v>
      </c>
      <c r="F111" s="100">
        <f t="shared" si="3"/>
        <v>-510.45</v>
      </c>
      <c r="G111" s="73">
        <f t="shared" si="4"/>
        <v>101.71974014586904</v>
      </c>
      <c r="H111" s="73" t="e">
        <f t="shared" si="5"/>
        <v>#DIV/0!</v>
      </c>
      <c r="I111" s="121" t="s">
        <v>261</v>
      </c>
    </row>
    <row r="112" spans="1:9" s="131" customFormat="1" x14ac:dyDescent="0.2">
      <c r="A112" s="98" t="s">
        <v>170</v>
      </c>
      <c r="B112" s="99" t="s">
        <v>171</v>
      </c>
      <c r="C112" s="100">
        <v>0</v>
      </c>
      <c r="D112" s="100">
        <v>0</v>
      </c>
      <c r="E112" s="100"/>
      <c r="F112" s="100"/>
      <c r="G112" s="73" t="e">
        <f t="shared" si="4"/>
        <v>#DIV/0!</v>
      </c>
      <c r="H112" s="73"/>
    </row>
    <row r="113" spans="1:9" s="131" customFormat="1" x14ac:dyDescent="0.2">
      <c r="A113" s="98" t="s">
        <v>257</v>
      </c>
      <c r="B113" s="99" t="s">
        <v>258</v>
      </c>
      <c r="C113" s="100">
        <v>0</v>
      </c>
      <c r="D113" s="100">
        <v>0</v>
      </c>
      <c r="E113" s="100"/>
      <c r="F113" s="100"/>
      <c r="G113" s="73" t="e">
        <f t="shared" si="4"/>
        <v>#DIV/0!</v>
      </c>
      <c r="H113" s="73"/>
    </row>
    <row r="114" spans="1:9" x14ac:dyDescent="0.2">
      <c r="A114" s="98" t="s">
        <v>172</v>
      </c>
      <c r="B114" s="99" t="s">
        <v>173</v>
      </c>
      <c r="C114" s="117">
        <v>0</v>
      </c>
      <c r="D114" s="117">
        <v>0</v>
      </c>
      <c r="E114" s="100">
        <v>1034.3399999999999</v>
      </c>
      <c r="F114" s="100">
        <f t="shared" si="3"/>
        <v>-1034.3399999999999</v>
      </c>
      <c r="G114" s="73" t="e">
        <f t="shared" si="4"/>
        <v>#DIV/0!</v>
      </c>
      <c r="H114" s="73" t="e">
        <f t="shared" si="5"/>
        <v>#DIV/0!</v>
      </c>
      <c r="I114" s="121" t="s">
        <v>262</v>
      </c>
    </row>
    <row r="115" spans="1:9" x14ac:dyDescent="0.2">
      <c r="A115" s="86" t="s">
        <v>228</v>
      </c>
      <c r="B115" s="87" t="s">
        <v>229</v>
      </c>
      <c r="C115" s="88">
        <v>79492.160000000003</v>
      </c>
      <c r="D115" s="88">
        <v>86500</v>
      </c>
      <c r="E115" s="88">
        <v>90770.75</v>
      </c>
      <c r="F115" s="88">
        <f t="shared" si="3"/>
        <v>-4270.75</v>
      </c>
      <c r="G115" s="101">
        <f t="shared" si="4"/>
        <v>114.18830485924649</v>
      </c>
      <c r="H115" s="101">
        <f t="shared" si="5"/>
        <v>104.93728323699423</v>
      </c>
    </row>
    <row r="116" spans="1:9" x14ac:dyDescent="0.2">
      <c r="A116" s="89" t="s">
        <v>189</v>
      </c>
      <c r="B116" s="90" t="s">
        <v>190</v>
      </c>
      <c r="C116" s="91">
        <v>79492.160000000003</v>
      </c>
      <c r="D116" s="91">
        <v>86500</v>
      </c>
      <c r="E116" s="91">
        <v>90770.75</v>
      </c>
      <c r="F116" s="91">
        <f t="shared" si="3"/>
        <v>-4270.75</v>
      </c>
      <c r="G116" s="102">
        <f t="shared" si="4"/>
        <v>114.18830485924649</v>
      </c>
      <c r="H116" s="102">
        <f t="shared" si="5"/>
        <v>104.93728323699423</v>
      </c>
    </row>
    <row r="117" spans="1:9" x14ac:dyDescent="0.2">
      <c r="A117" s="92" t="s">
        <v>225</v>
      </c>
      <c r="B117" s="93" t="s">
        <v>226</v>
      </c>
      <c r="C117" s="94">
        <v>79492.160000000003</v>
      </c>
      <c r="D117" s="94">
        <v>86500</v>
      </c>
      <c r="E117" s="94">
        <v>90770.75</v>
      </c>
      <c r="F117" s="94">
        <f t="shared" si="3"/>
        <v>-4270.75</v>
      </c>
      <c r="G117" s="103">
        <f t="shared" si="4"/>
        <v>114.18830485924649</v>
      </c>
      <c r="H117" s="103">
        <f t="shared" si="5"/>
        <v>104.93728323699423</v>
      </c>
    </row>
    <row r="118" spans="1:9" ht="22.5" x14ac:dyDescent="0.2">
      <c r="A118" s="95" t="s">
        <v>202</v>
      </c>
      <c r="B118" s="96" t="s">
        <v>203</v>
      </c>
      <c r="C118" s="97">
        <v>60994.13</v>
      </c>
      <c r="D118" s="97">
        <v>67000</v>
      </c>
      <c r="E118" s="97">
        <v>73133.23</v>
      </c>
      <c r="F118" s="97">
        <f t="shared" si="3"/>
        <v>-6133.2299999999959</v>
      </c>
      <c r="G118" s="104">
        <f t="shared" si="4"/>
        <v>119.90207910171027</v>
      </c>
      <c r="H118" s="104">
        <f t="shared" si="5"/>
        <v>109.15407462686566</v>
      </c>
    </row>
    <row r="119" spans="1:9" x14ac:dyDescent="0.2">
      <c r="A119" s="98" t="s">
        <v>57</v>
      </c>
      <c r="B119" s="99" t="s">
        <v>58</v>
      </c>
      <c r="C119" s="117">
        <v>0</v>
      </c>
      <c r="D119" s="100">
        <v>1100</v>
      </c>
      <c r="E119" s="100">
        <v>1100</v>
      </c>
      <c r="F119" s="100">
        <f t="shared" si="3"/>
        <v>0</v>
      </c>
      <c r="G119" s="73" t="e">
        <f t="shared" si="4"/>
        <v>#DIV/0!</v>
      </c>
      <c r="H119" s="73">
        <f t="shared" si="5"/>
        <v>100</v>
      </c>
    </row>
    <row r="120" spans="1:9" x14ac:dyDescent="0.2">
      <c r="A120" s="98" t="s">
        <v>69</v>
      </c>
      <c r="B120" s="99" t="s">
        <v>68</v>
      </c>
      <c r="C120" s="100">
        <v>0</v>
      </c>
      <c r="D120" s="100">
        <v>1100</v>
      </c>
      <c r="E120" s="100">
        <v>1100</v>
      </c>
      <c r="F120" s="100">
        <f t="shared" si="3"/>
        <v>0</v>
      </c>
      <c r="G120" s="73" t="e">
        <f t="shared" si="4"/>
        <v>#DIV/0!</v>
      </c>
      <c r="H120" s="73">
        <f t="shared" si="5"/>
        <v>100</v>
      </c>
    </row>
    <row r="121" spans="1:9" x14ac:dyDescent="0.2">
      <c r="A121" s="98" t="s">
        <v>74</v>
      </c>
      <c r="B121" s="99" t="s">
        <v>75</v>
      </c>
      <c r="C121" s="100">
        <v>60157.86</v>
      </c>
      <c r="D121" s="100">
        <v>64800</v>
      </c>
      <c r="E121" s="100">
        <v>71015.710000000006</v>
      </c>
      <c r="F121" s="100">
        <f t="shared" si="3"/>
        <v>-6215.7100000000064</v>
      </c>
      <c r="G121" s="73">
        <f t="shared" si="4"/>
        <v>118.04892993201554</v>
      </c>
      <c r="H121" s="73">
        <f t="shared" si="5"/>
        <v>109.5921450617284</v>
      </c>
    </row>
    <row r="122" spans="1:9" x14ac:dyDescent="0.2">
      <c r="A122" s="98" t="s">
        <v>78</v>
      </c>
      <c r="B122" s="99" t="s">
        <v>79</v>
      </c>
      <c r="C122" s="100">
        <v>2474.16</v>
      </c>
      <c r="D122" s="100">
        <v>2000</v>
      </c>
      <c r="E122" s="100">
        <v>2000</v>
      </c>
      <c r="F122" s="100">
        <f t="shared" si="3"/>
        <v>0</v>
      </c>
      <c r="G122" s="73">
        <f t="shared" si="4"/>
        <v>80.835515892262436</v>
      </c>
      <c r="H122" s="73">
        <f t="shared" si="5"/>
        <v>100</v>
      </c>
    </row>
    <row r="123" spans="1:9" x14ac:dyDescent="0.2">
      <c r="A123" s="98" t="s">
        <v>82</v>
      </c>
      <c r="B123" s="99" t="s">
        <v>83</v>
      </c>
      <c r="C123" s="100">
        <v>328.32</v>
      </c>
      <c r="D123" s="100">
        <v>500</v>
      </c>
      <c r="E123" s="100">
        <v>572.5</v>
      </c>
      <c r="F123" s="100">
        <f t="shared" si="3"/>
        <v>-72.5</v>
      </c>
      <c r="G123" s="73">
        <f t="shared" si="4"/>
        <v>174.37256335282652</v>
      </c>
      <c r="H123" s="73">
        <f t="shared" si="5"/>
        <v>114.5</v>
      </c>
    </row>
    <row r="124" spans="1:9" x14ac:dyDescent="0.2">
      <c r="A124" s="98" t="s">
        <v>84</v>
      </c>
      <c r="B124" s="99" t="s">
        <v>85</v>
      </c>
      <c r="C124" s="100">
        <v>74.400000000000006</v>
      </c>
      <c r="D124" s="100">
        <v>700</v>
      </c>
      <c r="E124" s="100">
        <v>700</v>
      </c>
      <c r="F124" s="100">
        <f t="shared" si="3"/>
        <v>0</v>
      </c>
      <c r="G124" s="73">
        <f t="shared" si="4"/>
        <v>940.86021505376345</v>
      </c>
      <c r="H124" s="73">
        <f t="shared" si="5"/>
        <v>100</v>
      </c>
    </row>
    <row r="125" spans="1:9" x14ac:dyDescent="0.2">
      <c r="A125" s="98" t="s">
        <v>88</v>
      </c>
      <c r="B125" s="99" t="s">
        <v>89</v>
      </c>
      <c r="C125" s="100">
        <v>7567.48</v>
      </c>
      <c r="D125" s="100">
        <v>6000</v>
      </c>
      <c r="E125" s="100">
        <v>6940.17</v>
      </c>
      <c r="F125" s="100">
        <f t="shared" si="3"/>
        <v>-940.17000000000007</v>
      </c>
      <c r="G125" s="73">
        <f t="shared" si="4"/>
        <v>91.710450506641578</v>
      </c>
      <c r="H125" s="73">
        <f t="shared" si="5"/>
        <v>115.6695</v>
      </c>
    </row>
    <row r="126" spans="1:9" x14ac:dyDescent="0.2">
      <c r="A126" s="98" t="s">
        <v>90</v>
      </c>
      <c r="B126" s="99" t="s">
        <v>91</v>
      </c>
      <c r="C126" s="100">
        <v>723.92</v>
      </c>
      <c r="D126" s="100">
        <v>700</v>
      </c>
      <c r="E126" s="100">
        <v>4634.6099999999997</v>
      </c>
      <c r="F126" s="100">
        <f t="shared" si="3"/>
        <v>-3934.6099999999997</v>
      </c>
      <c r="G126" s="73">
        <f t="shared" si="4"/>
        <v>640.2102442258813</v>
      </c>
      <c r="H126" s="73">
        <f t="shared" si="5"/>
        <v>662.08714285714279</v>
      </c>
      <c r="I126" s="121" t="s">
        <v>263</v>
      </c>
    </row>
    <row r="127" spans="1:9" x14ac:dyDescent="0.2">
      <c r="A127" s="98" t="s">
        <v>92</v>
      </c>
      <c r="B127" s="99" t="s">
        <v>93</v>
      </c>
      <c r="C127" s="100">
        <v>24648.32</v>
      </c>
      <c r="D127" s="100">
        <v>18900</v>
      </c>
      <c r="E127" s="100">
        <v>18900</v>
      </c>
      <c r="F127" s="100">
        <f t="shared" si="3"/>
        <v>0</v>
      </c>
      <c r="G127" s="73">
        <f t="shared" si="4"/>
        <v>76.678653961000194</v>
      </c>
      <c r="H127" s="73">
        <f t="shared" si="5"/>
        <v>100</v>
      </c>
    </row>
    <row r="128" spans="1:9" x14ac:dyDescent="0.2">
      <c r="A128" s="98" t="s">
        <v>94</v>
      </c>
      <c r="B128" s="99" t="s">
        <v>95</v>
      </c>
      <c r="C128" s="100">
        <v>84.34</v>
      </c>
      <c r="D128" s="100">
        <v>1800</v>
      </c>
      <c r="E128" s="100">
        <v>1830.31</v>
      </c>
      <c r="F128" s="100">
        <f t="shared" si="3"/>
        <v>-30.309999999999945</v>
      </c>
      <c r="G128" s="73">
        <f t="shared" si="4"/>
        <v>2170.1565093668482</v>
      </c>
      <c r="H128" s="73">
        <f t="shared" si="5"/>
        <v>101.68388888888889</v>
      </c>
    </row>
    <row r="129" spans="1:8" x14ac:dyDescent="0.2">
      <c r="A129" s="98" t="s">
        <v>96</v>
      </c>
      <c r="B129" s="99" t="s">
        <v>97</v>
      </c>
      <c r="C129" s="100">
        <v>2399.4</v>
      </c>
      <c r="D129" s="100">
        <v>2700</v>
      </c>
      <c r="E129" s="100">
        <v>2381.12</v>
      </c>
      <c r="F129" s="100">
        <f t="shared" si="3"/>
        <v>318.88000000000011</v>
      </c>
      <c r="G129" s="73">
        <f t="shared" si="4"/>
        <v>99.238142869050577</v>
      </c>
      <c r="H129" s="73">
        <f t="shared" si="5"/>
        <v>88.189629629629636</v>
      </c>
    </row>
    <row r="130" spans="1:8" x14ac:dyDescent="0.2">
      <c r="A130" s="98" t="s">
        <v>98</v>
      </c>
      <c r="B130" s="99" t="s">
        <v>99</v>
      </c>
      <c r="C130" s="100">
        <v>655.1</v>
      </c>
      <c r="D130" s="100">
        <v>400</v>
      </c>
      <c r="E130" s="100">
        <v>481.15</v>
      </c>
      <c r="F130" s="100">
        <f t="shared" si="3"/>
        <v>-81.149999999999977</v>
      </c>
      <c r="G130" s="73">
        <f t="shared" si="4"/>
        <v>73.446802014959545</v>
      </c>
      <c r="H130" s="73">
        <f t="shared" si="5"/>
        <v>120.28749999999999</v>
      </c>
    </row>
    <row r="131" spans="1:8" x14ac:dyDescent="0.2">
      <c r="A131" s="98" t="s">
        <v>102</v>
      </c>
      <c r="B131" s="99" t="s">
        <v>103</v>
      </c>
      <c r="C131" s="100">
        <v>1300.01</v>
      </c>
      <c r="D131" s="100">
        <v>2300</v>
      </c>
      <c r="E131" s="100">
        <v>2688.18</v>
      </c>
      <c r="F131" s="100">
        <f t="shared" si="3"/>
        <v>-388.17999999999984</v>
      </c>
      <c r="G131" s="73">
        <f t="shared" si="4"/>
        <v>206.78148629625923</v>
      </c>
      <c r="H131" s="73">
        <f t="shared" si="5"/>
        <v>116.87739130434782</v>
      </c>
    </row>
    <row r="132" spans="1:8" x14ac:dyDescent="0.2">
      <c r="A132" s="98" t="s">
        <v>104</v>
      </c>
      <c r="B132" s="99" t="s">
        <v>105</v>
      </c>
      <c r="C132" s="100">
        <v>1370.15</v>
      </c>
      <c r="D132" s="100">
        <v>500</v>
      </c>
      <c r="E132" s="100">
        <v>0</v>
      </c>
      <c r="F132" s="100">
        <f t="shared" si="3"/>
        <v>500</v>
      </c>
      <c r="G132" s="73">
        <f t="shared" si="4"/>
        <v>0</v>
      </c>
      <c r="H132" s="73">
        <f t="shared" si="5"/>
        <v>0</v>
      </c>
    </row>
    <row r="133" spans="1:8" x14ac:dyDescent="0.2">
      <c r="A133" s="98" t="s">
        <v>106</v>
      </c>
      <c r="B133" s="99" t="s">
        <v>107</v>
      </c>
      <c r="C133" s="100">
        <v>46.26</v>
      </c>
      <c r="D133" s="100">
        <v>100</v>
      </c>
      <c r="E133" s="100">
        <v>27.44</v>
      </c>
      <c r="F133" s="100">
        <f t="shared" si="3"/>
        <v>72.56</v>
      </c>
      <c r="G133" s="73">
        <f t="shared" si="4"/>
        <v>59.316904453091226</v>
      </c>
      <c r="H133" s="73">
        <f t="shared" si="5"/>
        <v>27.440000000000005</v>
      </c>
    </row>
    <row r="134" spans="1:8" x14ac:dyDescent="0.2">
      <c r="A134" s="98" t="s">
        <v>108</v>
      </c>
      <c r="B134" s="99" t="s">
        <v>109</v>
      </c>
      <c r="C134" s="100">
        <v>9368.44</v>
      </c>
      <c r="D134" s="100">
        <v>11000</v>
      </c>
      <c r="E134" s="100">
        <v>12718.69</v>
      </c>
      <c r="F134" s="100">
        <f t="shared" si="3"/>
        <v>-1718.6900000000005</v>
      </c>
      <c r="G134" s="73">
        <f t="shared" si="4"/>
        <v>135.7610231799531</v>
      </c>
      <c r="H134" s="73">
        <f t="shared" si="5"/>
        <v>115.62445454545455</v>
      </c>
    </row>
    <row r="135" spans="1:8" x14ac:dyDescent="0.2">
      <c r="A135" s="98" t="s">
        <v>110</v>
      </c>
      <c r="B135" s="99" t="s">
        <v>111</v>
      </c>
      <c r="C135" s="100">
        <v>263.5</v>
      </c>
      <c r="D135" s="100">
        <v>2000</v>
      </c>
      <c r="E135" s="100">
        <v>1851.23</v>
      </c>
      <c r="F135" s="100">
        <f t="shared" si="3"/>
        <v>148.76999999999998</v>
      </c>
      <c r="G135" s="73">
        <f t="shared" si="4"/>
        <v>702.55407969639464</v>
      </c>
      <c r="H135" s="73">
        <f t="shared" si="5"/>
        <v>92.561499999999995</v>
      </c>
    </row>
    <row r="136" spans="1:8" x14ac:dyDescent="0.2">
      <c r="A136" s="98" t="s">
        <v>112</v>
      </c>
      <c r="B136" s="99" t="s">
        <v>113</v>
      </c>
      <c r="C136" s="100">
        <v>187.35</v>
      </c>
      <c r="D136" s="100">
        <v>200</v>
      </c>
      <c r="E136" s="100">
        <v>200</v>
      </c>
      <c r="F136" s="100">
        <f t="shared" si="3"/>
        <v>0</v>
      </c>
      <c r="G136" s="73">
        <f t="shared" si="4"/>
        <v>106.75206832132373</v>
      </c>
      <c r="H136" s="73">
        <f t="shared" si="5"/>
        <v>100</v>
      </c>
    </row>
    <row r="137" spans="1:8" x14ac:dyDescent="0.2">
      <c r="A137" s="98" t="s">
        <v>114</v>
      </c>
      <c r="B137" s="99" t="s">
        <v>115</v>
      </c>
      <c r="C137" s="100">
        <v>1683.5</v>
      </c>
      <c r="D137" s="100">
        <v>4000</v>
      </c>
      <c r="E137" s="100">
        <v>3776.98</v>
      </c>
      <c r="F137" s="100">
        <f t="shared" si="3"/>
        <v>223.01999999999998</v>
      </c>
      <c r="G137" s="73">
        <f t="shared" si="4"/>
        <v>224.35283635283633</v>
      </c>
      <c r="H137" s="73">
        <f t="shared" si="5"/>
        <v>94.424499999999995</v>
      </c>
    </row>
    <row r="138" spans="1:8" x14ac:dyDescent="0.2">
      <c r="A138" s="98" t="s">
        <v>116</v>
      </c>
      <c r="B138" s="99" t="s">
        <v>117</v>
      </c>
      <c r="C138" s="100">
        <v>5248.32</v>
      </c>
      <c r="D138" s="100">
        <v>6000</v>
      </c>
      <c r="E138" s="100">
        <v>6000</v>
      </c>
      <c r="F138" s="100">
        <f t="shared" si="3"/>
        <v>0</v>
      </c>
      <c r="G138" s="73">
        <f t="shared" si="4"/>
        <v>114.32229742088897</v>
      </c>
      <c r="H138" s="73">
        <f t="shared" si="5"/>
        <v>100</v>
      </c>
    </row>
    <row r="139" spans="1:8" x14ac:dyDescent="0.2">
      <c r="A139" s="98" t="s">
        <v>118</v>
      </c>
      <c r="B139" s="99" t="s">
        <v>119</v>
      </c>
      <c r="C139" s="100">
        <v>548.62</v>
      </c>
      <c r="D139" s="100">
        <v>2200</v>
      </c>
      <c r="E139" s="100">
        <v>2524.58</v>
      </c>
      <c r="F139" s="100">
        <f t="shared" si="3"/>
        <v>-324.57999999999993</v>
      </c>
      <c r="G139" s="73">
        <f t="shared" si="4"/>
        <v>460.1691516896941</v>
      </c>
      <c r="H139" s="73">
        <f t="shared" si="5"/>
        <v>114.75363636363636</v>
      </c>
    </row>
    <row r="140" spans="1:8" x14ac:dyDescent="0.2">
      <c r="A140" s="98" t="s">
        <v>126</v>
      </c>
      <c r="B140" s="99" t="s">
        <v>127</v>
      </c>
      <c r="C140" s="100">
        <v>3.25</v>
      </c>
      <c r="D140" s="100">
        <v>100</v>
      </c>
      <c r="E140" s="100">
        <v>100</v>
      </c>
      <c r="F140" s="100">
        <f t="shared" si="3"/>
        <v>0</v>
      </c>
      <c r="G140" s="73">
        <f t="shared" si="4"/>
        <v>3076.9230769230771</v>
      </c>
      <c r="H140" s="73">
        <f t="shared" si="5"/>
        <v>100</v>
      </c>
    </row>
    <row r="141" spans="1:8" x14ac:dyDescent="0.2">
      <c r="A141" s="98" t="s">
        <v>128</v>
      </c>
      <c r="B141" s="99" t="s">
        <v>129</v>
      </c>
      <c r="C141" s="100">
        <v>206.02</v>
      </c>
      <c r="D141" s="100">
        <v>400</v>
      </c>
      <c r="E141" s="100">
        <v>335</v>
      </c>
      <c r="F141" s="100">
        <f t="shared" si="3"/>
        <v>65</v>
      </c>
      <c r="G141" s="73">
        <f t="shared" ref="G141:G204" si="6">E141/C141*100</f>
        <v>162.60557227453646</v>
      </c>
      <c r="H141" s="73">
        <f t="shared" si="5"/>
        <v>83.75</v>
      </c>
    </row>
    <row r="142" spans="1:8" x14ac:dyDescent="0.2">
      <c r="A142" s="98" t="s">
        <v>130</v>
      </c>
      <c r="B142" s="99" t="s">
        <v>131</v>
      </c>
      <c r="C142" s="100">
        <v>0</v>
      </c>
      <c r="D142" s="100">
        <v>100</v>
      </c>
      <c r="E142" s="100">
        <v>153.75</v>
      </c>
      <c r="F142" s="100">
        <f t="shared" si="3"/>
        <v>-53.75</v>
      </c>
      <c r="G142" s="73" t="e">
        <f t="shared" si="6"/>
        <v>#DIV/0!</v>
      </c>
      <c r="H142" s="73">
        <f t="shared" si="5"/>
        <v>153.75</v>
      </c>
    </row>
    <row r="143" spans="1:8" x14ac:dyDescent="0.2">
      <c r="A143" s="98" t="s">
        <v>134</v>
      </c>
      <c r="B143" s="99" t="s">
        <v>121</v>
      </c>
      <c r="C143" s="100">
        <v>977</v>
      </c>
      <c r="D143" s="100">
        <v>2200</v>
      </c>
      <c r="E143" s="100">
        <v>2200</v>
      </c>
      <c r="F143" s="100">
        <f t="shared" si="3"/>
        <v>0</v>
      </c>
      <c r="G143" s="73">
        <f t="shared" si="6"/>
        <v>225.17911975435004</v>
      </c>
      <c r="H143" s="73">
        <f t="shared" si="5"/>
        <v>100</v>
      </c>
    </row>
    <row r="144" spans="1:8" x14ac:dyDescent="0.2">
      <c r="A144" s="98" t="s">
        <v>135</v>
      </c>
      <c r="B144" s="99" t="s">
        <v>136</v>
      </c>
      <c r="C144" s="100">
        <v>836.27</v>
      </c>
      <c r="D144" s="100">
        <v>900</v>
      </c>
      <c r="E144" s="100">
        <v>964.49</v>
      </c>
      <c r="F144" s="100">
        <f t="shared" si="3"/>
        <v>-64.490000000000009</v>
      </c>
      <c r="G144" s="73">
        <f t="shared" si="6"/>
        <v>115.33236873258636</v>
      </c>
      <c r="H144" s="73">
        <f t="shared" si="5"/>
        <v>107.16555555555556</v>
      </c>
    </row>
    <row r="145" spans="1:8" x14ac:dyDescent="0.2">
      <c r="A145" s="98" t="s">
        <v>139</v>
      </c>
      <c r="B145" s="99" t="s">
        <v>140</v>
      </c>
      <c r="C145" s="100">
        <v>836.27</v>
      </c>
      <c r="D145" s="100">
        <v>800</v>
      </c>
      <c r="E145" s="100">
        <v>964.49</v>
      </c>
      <c r="F145" s="100">
        <f t="shared" si="3"/>
        <v>-164.49</v>
      </c>
      <c r="G145" s="73">
        <f t="shared" si="6"/>
        <v>115.33236873258636</v>
      </c>
      <c r="H145" s="73">
        <f t="shared" si="5"/>
        <v>120.56125</v>
      </c>
    </row>
    <row r="146" spans="1:8" x14ac:dyDescent="0.2">
      <c r="A146" s="98" t="s">
        <v>141</v>
      </c>
      <c r="B146" s="99" t="s">
        <v>142</v>
      </c>
      <c r="C146" s="100">
        <v>0</v>
      </c>
      <c r="D146" s="100">
        <v>0</v>
      </c>
      <c r="E146" s="100">
        <v>0</v>
      </c>
      <c r="F146" s="100">
        <f t="shared" si="3"/>
        <v>0</v>
      </c>
      <c r="G146" s="73" t="e">
        <f t="shared" si="6"/>
        <v>#DIV/0!</v>
      </c>
      <c r="H146" s="73" t="e">
        <f t="shared" si="5"/>
        <v>#DIV/0!</v>
      </c>
    </row>
    <row r="147" spans="1:8" x14ac:dyDescent="0.2">
      <c r="A147" s="98" t="s">
        <v>143</v>
      </c>
      <c r="B147" s="99" t="s">
        <v>144</v>
      </c>
      <c r="C147" s="100">
        <v>0</v>
      </c>
      <c r="D147" s="100">
        <v>100</v>
      </c>
      <c r="E147" s="100">
        <v>0</v>
      </c>
      <c r="F147" s="100">
        <f t="shared" si="3"/>
        <v>100</v>
      </c>
      <c r="G147" s="73" t="e">
        <f t="shared" si="6"/>
        <v>#DIV/0!</v>
      </c>
      <c r="H147" s="73">
        <f t="shared" si="5"/>
        <v>0</v>
      </c>
    </row>
    <row r="148" spans="1:8" x14ac:dyDescent="0.2">
      <c r="A148" s="98" t="s">
        <v>160</v>
      </c>
      <c r="B148" s="99" t="s">
        <v>161</v>
      </c>
      <c r="C148" s="100">
        <v>0</v>
      </c>
      <c r="D148" s="100">
        <v>200</v>
      </c>
      <c r="E148" s="100">
        <v>53.03</v>
      </c>
      <c r="F148" s="100">
        <f t="shared" si="3"/>
        <v>146.97</v>
      </c>
      <c r="G148" s="73" t="e">
        <f t="shared" si="6"/>
        <v>#DIV/0!</v>
      </c>
      <c r="H148" s="73">
        <f t="shared" si="5"/>
        <v>26.515000000000001</v>
      </c>
    </row>
    <row r="149" spans="1:8" x14ac:dyDescent="0.2">
      <c r="A149" s="98" t="s">
        <v>176</v>
      </c>
      <c r="B149" s="99" t="s">
        <v>177</v>
      </c>
      <c r="C149" s="100">
        <v>0</v>
      </c>
      <c r="D149" s="100">
        <v>200</v>
      </c>
      <c r="E149" s="100">
        <v>53.03</v>
      </c>
      <c r="F149" s="100">
        <f t="shared" si="3"/>
        <v>146.97</v>
      </c>
      <c r="G149" s="73" t="e">
        <f t="shared" si="6"/>
        <v>#DIV/0!</v>
      </c>
      <c r="H149" s="73">
        <f t="shared" si="5"/>
        <v>26.515000000000001</v>
      </c>
    </row>
    <row r="150" spans="1:8" ht="22.5" x14ac:dyDescent="0.2">
      <c r="A150" s="95" t="s">
        <v>206</v>
      </c>
      <c r="B150" s="96" t="s">
        <v>207</v>
      </c>
      <c r="C150" s="97">
        <v>17663.09</v>
      </c>
      <c r="D150" s="97">
        <v>17300</v>
      </c>
      <c r="E150" s="97">
        <v>16818.509999999998</v>
      </c>
      <c r="F150" s="97">
        <f t="shared" si="3"/>
        <v>481.4900000000016</v>
      </c>
      <c r="G150" s="104">
        <f t="shared" si="6"/>
        <v>95.218390440177785</v>
      </c>
      <c r="H150" s="104">
        <f t="shared" si="5"/>
        <v>97.216820809248546</v>
      </c>
    </row>
    <row r="151" spans="1:8" x14ac:dyDescent="0.2">
      <c r="A151" s="98" t="s">
        <v>57</v>
      </c>
      <c r="B151" s="99" t="s">
        <v>58</v>
      </c>
      <c r="C151" s="100"/>
      <c r="D151" s="100">
        <v>900</v>
      </c>
      <c r="E151" s="100">
        <v>911.44</v>
      </c>
      <c r="F151" s="100">
        <f t="shared" si="3"/>
        <v>-11.440000000000055</v>
      </c>
      <c r="G151" s="73" t="e">
        <f t="shared" si="6"/>
        <v>#DIV/0!</v>
      </c>
      <c r="H151" s="73">
        <f t="shared" si="5"/>
        <v>101.27111111111111</v>
      </c>
    </row>
    <row r="152" spans="1:8" x14ac:dyDescent="0.2">
      <c r="A152" s="98" t="s">
        <v>69</v>
      </c>
      <c r="B152" s="99" t="s">
        <v>68</v>
      </c>
      <c r="C152" s="100"/>
      <c r="D152" s="100">
        <v>900</v>
      </c>
      <c r="E152" s="100">
        <v>911.44</v>
      </c>
      <c r="F152" s="100">
        <f t="shared" si="3"/>
        <v>-11.440000000000055</v>
      </c>
      <c r="G152" s="73" t="e">
        <f t="shared" si="6"/>
        <v>#DIV/0!</v>
      </c>
      <c r="H152" s="73">
        <f t="shared" si="5"/>
        <v>101.27111111111111</v>
      </c>
    </row>
    <row r="153" spans="1:8" x14ac:dyDescent="0.2">
      <c r="A153" s="98" t="s">
        <v>74</v>
      </c>
      <c r="B153" s="99" t="s">
        <v>75</v>
      </c>
      <c r="C153" s="100">
        <v>17663.09</v>
      </c>
      <c r="D153" s="100">
        <v>16400</v>
      </c>
      <c r="E153" s="100">
        <v>15907.07</v>
      </c>
      <c r="F153" s="100">
        <f t="shared" si="3"/>
        <v>492.93000000000029</v>
      </c>
      <c r="G153" s="73">
        <f t="shared" si="6"/>
        <v>90.058251415805501</v>
      </c>
      <c r="H153" s="73">
        <f t="shared" si="5"/>
        <v>96.994329268292674</v>
      </c>
    </row>
    <row r="154" spans="1:8" x14ac:dyDescent="0.2">
      <c r="A154" s="98" t="s">
        <v>78</v>
      </c>
      <c r="B154" s="99" t="s">
        <v>79</v>
      </c>
      <c r="C154" s="100"/>
      <c r="D154" s="100">
        <v>200</v>
      </c>
      <c r="E154" s="100">
        <v>146.30000000000001</v>
      </c>
      <c r="F154" s="100">
        <f t="shared" si="3"/>
        <v>53.699999999999989</v>
      </c>
      <c r="G154" s="73" t="e">
        <f t="shared" si="6"/>
        <v>#DIV/0!</v>
      </c>
      <c r="H154" s="73">
        <f t="shared" ref="H154:H210" si="7">E154/D154*100</f>
        <v>73.150000000000006</v>
      </c>
    </row>
    <row r="155" spans="1:8" x14ac:dyDescent="0.2">
      <c r="A155" s="98" t="s">
        <v>88</v>
      </c>
      <c r="B155" s="99" t="s">
        <v>89</v>
      </c>
      <c r="C155" s="100">
        <v>209.85</v>
      </c>
      <c r="D155" s="100">
        <v>600</v>
      </c>
      <c r="E155" s="100">
        <v>376.74</v>
      </c>
      <c r="F155" s="100">
        <f t="shared" si="3"/>
        <v>223.26</v>
      </c>
      <c r="G155" s="73">
        <f t="shared" si="6"/>
        <v>179.52823445318086</v>
      </c>
      <c r="H155" s="73">
        <f t="shared" si="7"/>
        <v>62.79</v>
      </c>
    </row>
    <row r="156" spans="1:8" x14ac:dyDescent="0.2">
      <c r="A156" s="98" t="s">
        <v>90</v>
      </c>
      <c r="B156" s="99" t="s">
        <v>91</v>
      </c>
      <c r="C156" s="100">
        <v>0</v>
      </c>
      <c r="D156" s="100">
        <v>0</v>
      </c>
      <c r="E156" s="100">
        <v>0</v>
      </c>
      <c r="F156" s="100">
        <f t="shared" si="3"/>
        <v>0</v>
      </c>
      <c r="G156" s="73" t="e">
        <f t="shared" si="6"/>
        <v>#DIV/0!</v>
      </c>
      <c r="H156" s="73" t="e">
        <f t="shared" si="7"/>
        <v>#DIV/0!</v>
      </c>
    </row>
    <row r="157" spans="1:8" x14ac:dyDescent="0.2">
      <c r="A157" s="98" t="s">
        <v>102</v>
      </c>
      <c r="B157" s="99" t="s">
        <v>103</v>
      </c>
      <c r="C157" s="100">
        <v>769.07</v>
      </c>
      <c r="D157" s="100">
        <v>0</v>
      </c>
      <c r="E157" s="100">
        <v>0</v>
      </c>
      <c r="F157" s="100">
        <f t="shared" ref="F157:F195" si="8">D157-E157</f>
        <v>0</v>
      </c>
      <c r="G157" s="73">
        <f t="shared" si="6"/>
        <v>0</v>
      </c>
      <c r="H157" s="73" t="e">
        <f t="shared" si="7"/>
        <v>#DIV/0!</v>
      </c>
    </row>
    <row r="158" spans="1:8" x14ac:dyDescent="0.2">
      <c r="A158" s="98" t="s">
        <v>110</v>
      </c>
      <c r="B158" s="99" t="s">
        <v>111</v>
      </c>
      <c r="C158" s="100">
        <v>730</v>
      </c>
      <c r="D158" s="100">
        <v>200</v>
      </c>
      <c r="E158" s="100">
        <v>170</v>
      </c>
      <c r="F158" s="100">
        <f t="shared" si="8"/>
        <v>30</v>
      </c>
      <c r="G158" s="73">
        <f t="shared" si="6"/>
        <v>23.287671232876711</v>
      </c>
      <c r="H158" s="73">
        <f t="shared" si="7"/>
        <v>85</v>
      </c>
    </row>
    <row r="159" spans="1:8" x14ac:dyDescent="0.2">
      <c r="A159" s="98" t="s">
        <v>114</v>
      </c>
      <c r="B159" s="99" t="s">
        <v>115</v>
      </c>
      <c r="C159" s="100">
        <v>12056.84</v>
      </c>
      <c r="D159" s="100">
        <v>10500</v>
      </c>
      <c r="E159" s="100">
        <v>10460.11</v>
      </c>
      <c r="F159" s="100">
        <f t="shared" si="8"/>
        <v>39.889999999999418</v>
      </c>
      <c r="G159" s="73">
        <f t="shared" si="6"/>
        <v>86.756646020018508</v>
      </c>
      <c r="H159" s="73">
        <f t="shared" si="7"/>
        <v>99.620095238095246</v>
      </c>
    </row>
    <row r="160" spans="1:8" x14ac:dyDescent="0.2">
      <c r="A160" s="98" t="s">
        <v>118</v>
      </c>
      <c r="B160" s="99" t="s">
        <v>119</v>
      </c>
      <c r="C160" s="100">
        <v>3897.33</v>
      </c>
      <c r="D160" s="100">
        <v>1600</v>
      </c>
      <c r="E160" s="100">
        <v>1570</v>
      </c>
      <c r="F160" s="100">
        <f t="shared" si="8"/>
        <v>30</v>
      </c>
      <c r="G160" s="73">
        <f t="shared" si="6"/>
        <v>40.283989295235457</v>
      </c>
      <c r="H160" s="73">
        <f t="shared" si="7"/>
        <v>98.125</v>
      </c>
    </row>
    <row r="161" spans="1:8" x14ac:dyDescent="0.2">
      <c r="A161" s="98" t="s">
        <v>126</v>
      </c>
      <c r="B161" s="99" t="s">
        <v>127</v>
      </c>
      <c r="C161" s="100"/>
      <c r="D161" s="100">
        <v>100</v>
      </c>
      <c r="E161" s="100">
        <v>33.19</v>
      </c>
      <c r="F161" s="100">
        <f t="shared" si="8"/>
        <v>66.81</v>
      </c>
      <c r="G161" s="73" t="e">
        <f t="shared" si="6"/>
        <v>#DIV/0!</v>
      </c>
      <c r="H161" s="73">
        <f t="shared" si="7"/>
        <v>33.19</v>
      </c>
    </row>
    <row r="162" spans="1:8" x14ac:dyDescent="0.2">
      <c r="A162" s="98" t="s">
        <v>134</v>
      </c>
      <c r="B162" s="99" t="s">
        <v>121</v>
      </c>
      <c r="C162" s="100"/>
      <c r="D162" s="100">
        <v>3200</v>
      </c>
      <c r="E162" s="100">
        <v>3150.73</v>
      </c>
      <c r="F162" s="100">
        <f t="shared" si="8"/>
        <v>49.269999999999982</v>
      </c>
      <c r="G162" s="73" t="e">
        <f t="shared" si="6"/>
        <v>#DIV/0!</v>
      </c>
      <c r="H162" s="73">
        <f t="shared" si="7"/>
        <v>98.460312500000001</v>
      </c>
    </row>
    <row r="163" spans="1:8" ht="22.5" x14ac:dyDescent="0.2">
      <c r="A163" s="95" t="s">
        <v>204</v>
      </c>
      <c r="B163" s="96" t="s">
        <v>205</v>
      </c>
      <c r="C163" s="97">
        <v>834.94</v>
      </c>
      <c r="D163" s="97">
        <v>2200</v>
      </c>
      <c r="E163" s="97">
        <v>819.01</v>
      </c>
      <c r="F163" s="97">
        <f t="shared" si="8"/>
        <v>1380.99</v>
      </c>
      <c r="G163" s="104">
        <f t="shared" si="6"/>
        <v>98.092078472704614</v>
      </c>
      <c r="H163" s="104">
        <f t="shared" si="7"/>
        <v>37.227727272727272</v>
      </c>
    </row>
    <row r="164" spans="1:8" x14ac:dyDescent="0.2">
      <c r="A164" s="98" t="s">
        <v>154</v>
      </c>
      <c r="B164" s="99" t="s">
        <v>155</v>
      </c>
      <c r="C164" s="100">
        <v>0</v>
      </c>
      <c r="D164" s="100">
        <v>0</v>
      </c>
      <c r="E164" s="100">
        <v>0</v>
      </c>
      <c r="F164" s="100">
        <f t="shared" si="8"/>
        <v>0</v>
      </c>
      <c r="G164" s="73" t="e">
        <f t="shared" si="6"/>
        <v>#DIV/0!</v>
      </c>
      <c r="H164" s="73" t="e">
        <f t="shared" si="7"/>
        <v>#DIV/0!</v>
      </c>
    </row>
    <row r="165" spans="1:8" x14ac:dyDescent="0.2">
      <c r="A165" s="98" t="s">
        <v>158</v>
      </c>
      <c r="B165" s="99" t="s">
        <v>159</v>
      </c>
      <c r="C165" s="100">
        <v>0</v>
      </c>
      <c r="D165" s="100">
        <v>0</v>
      </c>
      <c r="E165" s="100">
        <v>0</v>
      </c>
      <c r="F165" s="100">
        <f t="shared" si="8"/>
        <v>0</v>
      </c>
      <c r="G165" s="73" t="e">
        <f t="shared" si="6"/>
        <v>#DIV/0!</v>
      </c>
      <c r="H165" s="73" t="e">
        <f t="shared" si="7"/>
        <v>#DIV/0!</v>
      </c>
    </row>
    <row r="166" spans="1:8" x14ac:dyDescent="0.2">
      <c r="A166" s="98" t="s">
        <v>160</v>
      </c>
      <c r="B166" s="99" t="s">
        <v>161</v>
      </c>
      <c r="C166" s="100">
        <v>834.94</v>
      </c>
      <c r="D166" s="100">
        <v>2200</v>
      </c>
      <c r="E166" s="100">
        <v>819.01</v>
      </c>
      <c r="F166" s="100">
        <f t="shared" si="8"/>
        <v>1380.99</v>
      </c>
      <c r="G166" s="73">
        <f t="shared" si="6"/>
        <v>98.092078472704614</v>
      </c>
      <c r="H166" s="73">
        <f t="shared" si="7"/>
        <v>37.227727272727272</v>
      </c>
    </row>
    <row r="167" spans="1:8" x14ac:dyDescent="0.2">
      <c r="A167" s="98" t="s">
        <v>168</v>
      </c>
      <c r="B167" s="99" t="s">
        <v>169</v>
      </c>
      <c r="C167" s="100">
        <v>787.78</v>
      </c>
      <c r="D167" s="100">
        <v>100</v>
      </c>
      <c r="E167" s="100">
        <v>0</v>
      </c>
      <c r="F167" s="100">
        <f t="shared" si="8"/>
        <v>100</v>
      </c>
      <c r="G167" s="73">
        <f t="shared" si="6"/>
        <v>0</v>
      </c>
      <c r="H167" s="73">
        <f t="shared" si="7"/>
        <v>0</v>
      </c>
    </row>
    <row r="168" spans="1:8" x14ac:dyDescent="0.2">
      <c r="A168" s="98" t="s">
        <v>170</v>
      </c>
      <c r="B168" s="99" t="s">
        <v>171</v>
      </c>
      <c r="C168" s="100">
        <v>0</v>
      </c>
      <c r="D168" s="100">
        <v>100</v>
      </c>
      <c r="E168" s="100">
        <v>0</v>
      </c>
      <c r="F168" s="100">
        <f t="shared" si="8"/>
        <v>100</v>
      </c>
      <c r="G168" s="73" t="e">
        <f t="shared" si="6"/>
        <v>#DIV/0!</v>
      </c>
      <c r="H168" s="73">
        <f t="shared" si="7"/>
        <v>0</v>
      </c>
    </row>
    <row r="169" spans="1:8" x14ac:dyDescent="0.2">
      <c r="A169" s="98">
        <v>4226</v>
      </c>
      <c r="B169" s="99" t="s">
        <v>256</v>
      </c>
      <c r="C169" s="100">
        <v>0</v>
      </c>
      <c r="D169" s="100">
        <v>1700</v>
      </c>
      <c r="E169" s="100">
        <v>761.07</v>
      </c>
      <c r="F169" s="100"/>
      <c r="G169" s="73" t="e">
        <f t="shared" si="6"/>
        <v>#DIV/0!</v>
      </c>
      <c r="H169" s="73">
        <f t="shared" si="7"/>
        <v>44.768823529411769</v>
      </c>
    </row>
    <row r="170" spans="1:8" x14ac:dyDescent="0.2">
      <c r="A170" s="98" t="s">
        <v>172</v>
      </c>
      <c r="B170" s="99" t="s">
        <v>173</v>
      </c>
      <c r="C170" s="100">
        <v>46.45</v>
      </c>
      <c r="D170" s="100">
        <v>200</v>
      </c>
      <c r="E170" s="100">
        <v>24.76</v>
      </c>
      <c r="F170" s="100">
        <f t="shared" si="8"/>
        <v>175.24</v>
      </c>
      <c r="G170" s="73">
        <f t="shared" si="6"/>
        <v>53.304628632938645</v>
      </c>
      <c r="H170" s="73">
        <f t="shared" si="7"/>
        <v>12.38</v>
      </c>
    </row>
    <row r="171" spans="1:8" x14ac:dyDescent="0.2">
      <c r="A171" s="98" t="s">
        <v>176</v>
      </c>
      <c r="B171" s="99" t="s">
        <v>177</v>
      </c>
      <c r="C171" s="100">
        <v>0.71</v>
      </c>
      <c r="D171" s="100">
        <v>100</v>
      </c>
      <c r="E171" s="100">
        <v>33.18</v>
      </c>
      <c r="F171" s="100">
        <f t="shared" si="8"/>
        <v>66.819999999999993</v>
      </c>
      <c r="G171" s="73">
        <f t="shared" si="6"/>
        <v>4673.2394366197186</v>
      </c>
      <c r="H171" s="73">
        <f t="shared" si="7"/>
        <v>33.18</v>
      </c>
    </row>
    <row r="172" spans="1:8" x14ac:dyDescent="0.2">
      <c r="A172" s="98" t="s">
        <v>178</v>
      </c>
      <c r="B172" s="99" t="s">
        <v>179</v>
      </c>
      <c r="C172" s="100">
        <v>0</v>
      </c>
      <c r="D172" s="100">
        <v>0</v>
      </c>
      <c r="E172" s="100">
        <v>0</v>
      </c>
      <c r="F172" s="100">
        <f t="shared" si="8"/>
        <v>0</v>
      </c>
      <c r="G172" s="73" t="e">
        <f t="shared" si="6"/>
        <v>#DIV/0!</v>
      </c>
      <c r="H172" s="73" t="e">
        <f t="shared" si="7"/>
        <v>#DIV/0!</v>
      </c>
    </row>
    <row r="173" spans="1:8" x14ac:dyDescent="0.2">
      <c r="A173" s="98" t="s">
        <v>182</v>
      </c>
      <c r="B173" s="99" t="s">
        <v>181</v>
      </c>
      <c r="C173" s="100">
        <v>0</v>
      </c>
      <c r="D173" s="100">
        <v>0</v>
      </c>
      <c r="E173" s="100">
        <v>0</v>
      </c>
      <c r="F173" s="100">
        <f t="shared" si="8"/>
        <v>0</v>
      </c>
      <c r="G173" s="73" t="e">
        <f t="shared" si="6"/>
        <v>#DIV/0!</v>
      </c>
      <c r="H173" s="73" t="e">
        <f t="shared" si="7"/>
        <v>#DIV/0!</v>
      </c>
    </row>
    <row r="174" spans="1:8" x14ac:dyDescent="0.2">
      <c r="A174" s="86" t="s">
        <v>230</v>
      </c>
      <c r="B174" s="87" t="s">
        <v>231</v>
      </c>
      <c r="C174" s="88">
        <v>366263.75</v>
      </c>
      <c r="D174" s="88">
        <v>472700</v>
      </c>
      <c r="E174" s="88">
        <v>472211.55</v>
      </c>
      <c r="F174" s="88">
        <f t="shared" si="8"/>
        <v>488.45000000001164</v>
      </c>
      <c r="G174" s="101">
        <f t="shared" si="6"/>
        <v>128.92664097934889</v>
      </c>
      <c r="H174" s="101">
        <f t="shared" si="7"/>
        <v>99.896668077004435</v>
      </c>
    </row>
    <row r="175" spans="1:8" x14ac:dyDescent="0.2">
      <c r="A175" s="89" t="s">
        <v>191</v>
      </c>
      <c r="B175" s="90" t="s">
        <v>192</v>
      </c>
      <c r="C175" s="91">
        <v>365885.76</v>
      </c>
      <c r="D175" s="91">
        <v>460900</v>
      </c>
      <c r="E175" s="91">
        <v>460536.17</v>
      </c>
      <c r="F175" s="91">
        <f t="shared" si="8"/>
        <v>363.8300000000163</v>
      </c>
      <c r="G175" s="102">
        <f t="shared" si="6"/>
        <v>125.86884223097394</v>
      </c>
      <c r="H175" s="102">
        <f t="shared" si="7"/>
        <v>99.921060967671934</v>
      </c>
    </row>
    <row r="176" spans="1:8" x14ac:dyDescent="0.2">
      <c r="A176" s="92" t="s">
        <v>225</v>
      </c>
      <c r="B176" s="93" t="s">
        <v>226</v>
      </c>
      <c r="C176" s="94">
        <v>365885.76</v>
      </c>
      <c r="D176" s="94">
        <v>460900</v>
      </c>
      <c r="E176" s="94">
        <v>460536.17</v>
      </c>
      <c r="F176" s="94">
        <f t="shared" si="8"/>
        <v>363.8300000000163</v>
      </c>
      <c r="G176" s="103">
        <f t="shared" si="6"/>
        <v>125.86884223097394</v>
      </c>
      <c r="H176" s="103">
        <f t="shared" si="7"/>
        <v>99.921060967671934</v>
      </c>
    </row>
    <row r="177" spans="1:8" ht="22.5" x14ac:dyDescent="0.2">
      <c r="A177" s="95" t="s">
        <v>202</v>
      </c>
      <c r="B177" s="96" t="s">
        <v>203</v>
      </c>
      <c r="C177" s="97">
        <v>365885.76</v>
      </c>
      <c r="D177" s="97">
        <v>460900</v>
      </c>
      <c r="E177" s="97">
        <v>460536.17</v>
      </c>
      <c r="F177" s="97">
        <f t="shared" si="8"/>
        <v>363.8300000000163</v>
      </c>
      <c r="G177" s="104">
        <f t="shared" si="6"/>
        <v>125.86884223097394</v>
      </c>
      <c r="H177" s="104">
        <f t="shared" si="7"/>
        <v>99.921060967671934</v>
      </c>
    </row>
    <row r="178" spans="1:8" x14ac:dyDescent="0.2">
      <c r="A178" s="98" t="s">
        <v>57</v>
      </c>
      <c r="B178" s="99" t="s">
        <v>58</v>
      </c>
      <c r="C178" s="100">
        <v>365745.76</v>
      </c>
      <c r="D178" s="100">
        <v>460700</v>
      </c>
      <c r="E178" s="100">
        <v>460396.17</v>
      </c>
      <c r="F178" s="100">
        <f t="shared" si="8"/>
        <v>303.8300000000163</v>
      </c>
      <c r="G178" s="73">
        <f t="shared" si="6"/>
        <v>125.8787442949441</v>
      </c>
      <c r="H178" s="73">
        <f t="shared" si="7"/>
        <v>99.934050358150643</v>
      </c>
    </row>
    <row r="179" spans="1:8" x14ac:dyDescent="0.2">
      <c r="A179" s="98" t="s">
        <v>61</v>
      </c>
      <c r="B179" s="99" t="s">
        <v>62</v>
      </c>
      <c r="C179" s="100">
        <v>276856.84999999998</v>
      </c>
      <c r="D179" s="100">
        <v>268000</v>
      </c>
      <c r="E179" s="100">
        <v>258361.34</v>
      </c>
      <c r="F179" s="100">
        <f t="shared" si="8"/>
        <v>9638.6600000000035</v>
      </c>
      <c r="G179" s="73">
        <f t="shared" si="6"/>
        <v>93.319468165588106</v>
      </c>
      <c r="H179" s="73">
        <f t="shared" si="7"/>
        <v>96.403485074626857</v>
      </c>
    </row>
    <row r="180" spans="1:8" x14ac:dyDescent="0.2">
      <c r="A180" s="98" t="s">
        <v>63</v>
      </c>
      <c r="B180" s="99" t="s">
        <v>64</v>
      </c>
      <c r="C180" s="100">
        <v>320.77999999999997</v>
      </c>
      <c r="D180" s="100">
        <v>100</v>
      </c>
      <c r="E180" s="100">
        <v>0</v>
      </c>
      <c r="F180" s="100">
        <f t="shared" si="8"/>
        <v>100</v>
      </c>
      <c r="G180" s="73">
        <f t="shared" si="6"/>
        <v>0</v>
      </c>
      <c r="H180" s="73">
        <f t="shared" si="7"/>
        <v>0</v>
      </c>
    </row>
    <row r="181" spans="1:8" x14ac:dyDescent="0.2">
      <c r="A181" s="98" t="s">
        <v>65</v>
      </c>
      <c r="B181" s="99" t="s">
        <v>66</v>
      </c>
      <c r="C181" s="100">
        <v>20323.310000000001</v>
      </c>
      <c r="D181" s="100">
        <v>109000</v>
      </c>
      <c r="E181" s="100">
        <v>118083.36</v>
      </c>
      <c r="F181" s="100">
        <f t="shared" si="8"/>
        <v>-9083.36</v>
      </c>
      <c r="G181" s="73">
        <f t="shared" si="6"/>
        <v>581.02425244706694</v>
      </c>
      <c r="H181" s="73">
        <f t="shared" si="7"/>
        <v>108.33335779816512</v>
      </c>
    </row>
    <row r="182" spans="1:8" x14ac:dyDescent="0.2">
      <c r="A182" s="98" t="s">
        <v>69</v>
      </c>
      <c r="B182" s="99" t="s">
        <v>68</v>
      </c>
      <c r="C182" s="100">
        <v>19270.09</v>
      </c>
      <c r="D182" s="100">
        <v>21500</v>
      </c>
      <c r="E182" s="100">
        <v>21580.93</v>
      </c>
      <c r="F182" s="100">
        <f t="shared" si="8"/>
        <v>-80.930000000000291</v>
      </c>
      <c r="G182" s="73">
        <f t="shared" si="6"/>
        <v>111.99184850719431</v>
      </c>
      <c r="H182" s="73">
        <f t="shared" si="7"/>
        <v>100.37641860465116</v>
      </c>
    </row>
    <row r="183" spans="1:8" x14ac:dyDescent="0.2">
      <c r="A183" s="98" t="s">
        <v>72</v>
      </c>
      <c r="B183" s="99" t="s">
        <v>73</v>
      </c>
      <c r="C183" s="100">
        <v>48974.73</v>
      </c>
      <c r="D183" s="100">
        <v>62100</v>
      </c>
      <c r="E183" s="100">
        <v>62370.54</v>
      </c>
      <c r="F183" s="100">
        <f t="shared" si="8"/>
        <v>-270.54000000000087</v>
      </c>
      <c r="G183" s="73">
        <f t="shared" si="6"/>
        <v>127.35249382691849</v>
      </c>
      <c r="H183" s="73">
        <f t="shared" si="7"/>
        <v>100.43565217391304</v>
      </c>
    </row>
    <row r="184" spans="1:8" x14ac:dyDescent="0.2">
      <c r="A184" s="98" t="s">
        <v>74</v>
      </c>
      <c r="B184" s="99" t="s">
        <v>75</v>
      </c>
      <c r="C184" s="100">
        <v>140</v>
      </c>
      <c r="D184" s="100">
        <v>200</v>
      </c>
      <c r="E184" s="100">
        <v>140</v>
      </c>
      <c r="F184" s="100">
        <f t="shared" si="8"/>
        <v>60</v>
      </c>
      <c r="G184" s="73">
        <f t="shared" si="6"/>
        <v>100</v>
      </c>
      <c r="H184" s="73">
        <f t="shared" si="7"/>
        <v>70</v>
      </c>
    </row>
    <row r="185" spans="1:8" x14ac:dyDescent="0.2">
      <c r="A185" s="98" t="s">
        <v>112</v>
      </c>
      <c r="B185" s="99" t="s">
        <v>113</v>
      </c>
      <c r="C185" s="100">
        <v>0</v>
      </c>
      <c r="D185" s="100">
        <v>0</v>
      </c>
      <c r="E185" s="100">
        <v>0</v>
      </c>
      <c r="F185" s="100">
        <f t="shared" si="8"/>
        <v>0</v>
      </c>
      <c r="G185" s="73" t="e">
        <f t="shared" si="6"/>
        <v>#DIV/0!</v>
      </c>
      <c r="H185" s="73" t="e">
        <f t="shared" si="7"/>
        <v>#DIV/0!</v>
      </c>
    </row>
    <row r="186" spans="1:8" x14ac:dyDescent="0.2">
      <c r="A186" s="98" t="s">
        <v>114</v>
      </c>
      <c r="B186" s="99" t="s">
        <v>115</v>
      </c>
      <c r="C186" s="100">
        <v>0</v>
      </c>
      <c r="D186" s="100">
        <v>0</v>
      </c>
      <c r="E186" s="100">
        <v>0</v>
      </c>
      <c r="F186" s="100">
        <f t="shared" si="8"/>
        <v>0</v>
      </c>
      <c r="G186" s="73" t="e">
        <f t="shared" si="6"/>
        <v>#DIV/0!</v>
      </c>
      <c r="H186" s="73" t="e">
        <f t="shared" si="7"/>
        <v>#DIV/0!</v>
      </c>
    </row>
    <row r="187" spans="1:8" x14ac:dyDescent="0.2">
      <c r="A187" s="98" t="s">
        <v>130</v>
      </c>
      <c r="B187" s="99" t="s">
        <v>131</v>
      </c>
      <c r="C187" s="100">
        <v>140</v>
      </c>
      <c r="D187" s="100">
        <v>200</v>
      </c>
      <c r="E187" s="100">
        <v>140</v>
      </c>
      <c r="F187" s="100">
        <f t="shared" si="8"/>
        <v>60</v>
      </c>
      <c r="G187" s="73">
        <f t="shared" si="6"/>
        <v>100</v>
      </c>
      <c r="H187" s="73">
        <f t="shared" si="7"/>
        <v>70</v>
      </c>
    </row>
    <row r="188" spans="1:8" x14ac:dyDescent="0.2">
      <c r="A188" s="98" t="s">
        <v>132</v>
      </c>
      <c r="B188" s="99" t="s">
        <v>133</v>
      </c>
      <c r="C188" s="100">
        <v>0</v>
      </c>
      <c r="D188" s="100">
        <v>0</v>
      </c>
      <c r="E188" s="100">
        <v>0</v>
      </c>
      <c r="F188" s="100">
        <f t="shared" si="8"/>
        <v>0</v>
      </c>
      <c r="G188" s="73" t="e">
        <f t="shared" si="6"/>
        <v>#DIV/0!</v>
      </c>
      <c r="H188" s="73" t="e">
        <f t="shared" si="7"/>
        <v>#DIV/0!</v>
      </c>
    </row>
    <row r="189" spans="1:8" x14ac:dyDescent="0.2">
      <c r="A189" s="98" t="s">
        <v>135</v>
      </c>
      <c r="B189" s="99" t="s">
        <v>136</v>
      </c>
      <c r="C189" s="100">
        <v>0</v>
      </c>
      <c r="D189" s="100">
        <v>0</v>
      </c>
      <c r="E189" s="100">
        <v>0</v>
      </c>
      <c r="F189" s="100">
        <f t="shared" si="8"/>
        <v>0</v>
      </c>
      <c r="G189" s="73" t="e">
        <f t="shared" si="6"/>
        <v>#DIV/0!</v>
      </c>
      <c r="H189" s="73" t="e">
        <f t="shared" si="7"/>
        <v>#DIV/0!</v>
      </c>
    </row>
    <row r="190" spans="1:8" x14ac:dyDescent="0.2">
      <c r="A190" s="98" t="s">
        <v>143</v>
      </c>
      <c r="B190" s="99" t="s">
        <v>144</v>
      </c>
      <c r="C190" s="100">
        <v>0</v>
      </c>
      <c r="D190" s="100">
        <v>0</v>
      </c>
      <c r="E190" s="100">
        <v>0</v>
      </c>
      <c r="F190" s="100">
        <f t="shared" si="8"/>
        <v>0</v>
      </c>
      <c r="G190" s="73" t="e">
        <f t="shared" si="6"/>
        <v>#DIV/0!</v>
      </c>
      <c r="H190" s="73" t="e">
        <f t="shared" si="7"/>
        <v>#DIV/0!</v>
      </c>
    </row>
    <row r="191" spans="1:8" x14ac:dyDescent="0.2">
      <c r="A191" s="98" t="s">
        <v>145</v>
      </c>
      <c r="B191" s="99" t="s">
        <v>146</v>
      </c>
      <c r="C191" s="100">
        <v>0</v>
      </c>
      <c r="D191" s="100">
        <v>0</v>
      </c>
      <c r="E191" s="100">
        <v>0</v>
      </c>
      <c r="F191" s="100">
        <f t="shared" si="8"/>
        <v>0</v>
      </c>
      <c r="G191" s="73" t="e">
        <f t="shared" si="6"/>
        <v>#DIV/0!</v>
      </c>
      <c r="H191" s="73" t="e">
        <f t="shared" si="7"/>
        <v>#DIV/0!</v>
      </c>
    </row>
    <row r="192" spans="1:8" ht="22.5" x14ac:dyDescent="0.2">
      <c r="A192" s="95" t="s">
        <v>208</v>
      </c>
      <c r="B192" s="96" t="s">
        <v>209</v>
      </c>
      <c r="C192" s="97">
        <v>0</v>
      </c>
      <c r="D192" s="97">
        <v>0</v>
      </c>
      <c r="E192" s="97">
        <v>0</v>
      </c>
      <c r="F192" s="97">
        <f t="shared" si="8"/>
        <v>0</v>
      </c>
      <c r="G192" s="104" t="e">
        <f t="shared" si="6"/>
        <v>#DIV/0!</v>
      </c>
      <c r="H192" s="104" t="e">
        <f t="shared" si="7"/>
        <v>#DIV/0!</v>
      </c>
    </row>
    <row r="193" spans="1:8" x14ac:dyDescent="0.2">
      <c r="A193" s="98" t="s">
        <v>147</v>
      </c>
      <c r="B193" s="99" t="s">
        <v>148</v>
      </c>
      <c r="C193" s="100">
        <v>0</v>
      </c>
      <c r="D193" s="100">
        <v>0</v>
      </c>
      <c r="E193" s="100">
        <v>0</v>
      </c>
      <c r="F193" s="100">
        <f t="shared" si="8"/>
        <v>0</v>
      </c>
      <c r="G193" s="73" t="e">
        <f t="shared" si="6"/>
        <v>#DIV/0!</v>
      </c>
      <c r="H193" s="73" t="e">
        <f t="shared" si="7"/>
        <v>#DIV/0!</v>
      </c>
    </row>
    <row r="194" spans="1:8" x14ac:dyDescent="0.2">
      <c r="A194" s="98" t="s">
        <v>152</v>
      </c>
      <c r="B194" s="99" t="s">
        <v>153</v>
      </c>
      <c r="C194" s="100">
        <v>0</v>
      </c>
      <c r="D194" s="100">
        <v>0</v>
      </c>
      <c r="E194" s="100">
        <v>0</v>
      </c>
      <c r="F194" s="100">
        <f t="shared" si="8"/>
        <v>0</v>
      </c>
      <c r="G194" s="73" t="e">
        <f t="shared" si="6"/>
        <v>#DIV/0!</v>
      </c>
      <c r="H194" s="73" t="e">
        <f t="shared" si="7"/>
        <v>#DIV/0!</v>
      </c>
    </row>
    <row r="195" spans="1:8" x14ac:dyDescent="0.2">
      <c r="A195" s="89" t="s">
        <v>244</v>
      </c>
      <c r="B195" s="90" t="s">
        <v>245</v>
      </c>
      <c r="C195" s="91">
        <v>0</v>
      </c>
      <c r="D195" s="91">
        <v>11200</v>
      </c>
      <c r="E195" s="91">
        <v>11227.5</v>
      </c>
      <c r="F195" s="91">
        <f t="shared" si="8"/>
        <v>-27.5</v>
      </c>
      <c r="G195" s="91" t="e">
        <f t="shared" si="6"/>
        <v>#DIV/0!</v>
      </c>
      <c r="H195" s="102">
        <f t="shared" si="7"/>
        <v>100.24553571428572</v>
      </c>
    </row>
    <row r="196" spans="1:8" x14ac:dyDescent="0.2">
      <c r="A196" s="92" t="s">
        <v>225</v>
      </c>
      <c r="B196" s="93" t="s">
        <v>226</v>
      </c>
      <c r="C196" s="94">
        <v>0</v>
      </c>
      <c r="D196" s="94">
        <v>11200</v>
      </c>
      <c r="E196" s="94">
        <v>11227.5</v>
      </c>
      <c r="F196" s="94">
        <v>-11227.5</v>
      </c>
      <c r="G196" s="103" t="e">
        <f t="shared" si="6"/>
        <v>#DIV/0!</v>
      </c>
      <c r="H196" s="103">
        <f t="shared" si="7"/>
        <v>100.24553571428572</v>
      </c>
    </row>
    <row r="197" spans="1:8" ht="22.5" x14ac:dyDescent="0.2">
      <c r="A197" s="95" t="s">
        <v>204</v>
      </c>
      <c r="B197" s="96" t="s">
        <v>205</v>
      </c>
      <c r="C197" s="97">
        <v>0</v>
      </c>
      <c r="D197" s="97">
        <v>11200</v>
      </c>
      <c r="E197" s="97">
        <v>11227.5</v>
      </c>
      <c r="F197" s="97">
        <v>-11227.5</v>
      </c>
      <c r="G197" s="104" t="e">
        <f t="shared" si="6"/>
        <v>#DIV/0!</v>
      </c>
      <c r="H197" s="104">
        <f t="shared" si="7"/>
        <v>100.24553571428572</v>
      </c>
    </row>
    <row r="198" spans="1:8" x14ac:dyDescent="0.2">
      <c r="A198" s="98" t="s">
        <v>160</v>
      </c>
      <c r="B198" s="99" t="s">
        <v>161</v>
      </c>
      <c r="C198" s="100">
        <v>0</v>
      </c>
      <c r="D198" s="100">
        <v>11200</v>
      </c>
      <c r="E198" s="100">
        <v>11227.5</v>
      </c>
      <c r="F198" s="100">
        <v>-11227.5</v>
      </c>
      <c r="G198" s="73" t="e">
        <f t="shared" si="6"/>
        <v>#DIV/0!</v>
      </c>
      <c r="H198" s="73">
        <f t="shared" si="7"/>
        <v>100.24553571428572</v>
      </c>
    </row>
    <row r="199" spans="1:8" x14ac:dyDescent="0.2">
      <c r="A199" s="98" t="s">
        <v>172</v>
      </c>
      <c r="B199" s="99" t="s">
        <v>173</v>
      </c>
      <c r="C199" s="100">
        <v>0</v>
      </c>
      <c r="D199" s="100">
        <v>11200</v>
      </c>
      <c r="E199" s="100">
        <v>11227.5</v>
      </c>
      <c r="F199" s="100">
        <v>-11227.5</v>
      </c>
      <c r="G199" s="73" t="e">
        <f t="shared" si="6"/>
        <v>#DIV/0!</v>
      </c>
      <c r="H199" s="73">
        <f t="shared" si="7"/>
        <v>100.24553571428572</v>
      </c>
    </row>
    <row r="200" spans="1:8" x14ac:dyDescent="0.2">
      <c r="A200" s="89" t="s">
        <v>193</v>
      </c>
      <c r="B200" s="90" t="s">
        <v>194</v>
      </c>
      <c r="C200" s="91">
        <v>377.99</v>
      </c>
      <c r="D200" s="91">
        <v>600</v>
      </c>
      <c r="E200" s="91">
        <v>447.88</v>
      </c>
      <c r="F200" s="91">
        <f t="shared" ref="F200" si="9">D200-E200</f>
        <v>152.12</v>
      </c>
      <c r="G200" s="91">
        <f t="shared" si="6"/>
        <v>118.48990714040053</v>
      </c>
      <c r="H200" s="102">
        <f t="shared" si="7"/>
        <v>74.646666666666661</v>
      </c>
    </row>
    <row r="201" spans="1:8" x14ac:dyDescent="0.2">
      <c r="A201" s="92" t="s">
        <v>225</v>
      </c>
      <c r="B201" s="93" t="s">
        <v>226</v>
      </c>
      <c r="C201" s="94">
        <v>377.99</v>
      </c>
      <c r="D201" s="94">
        <v>600</v>
      </c>
      <c r="E201" s="94">
        <v>447.88</v>
      </c>
      <c r="F201" s="94">
        <v>272.98</v>
      </c>
      <c r="G201" s="103">
        <f t="shared" si="6"/>
        <v>118.48990714040053</v>
      </c>
      <c r="H201" s="103">
        <f t="shared" si="7"/>
        <v>74.646666666666661</v>
      </c>
    </row>
    <row r="202" spans="1:8" ht="22.5" x14ac:dyDescent="0.2">
      <c r="A202" s="95" t="s">
        <v>210</v>
      </c>
      <c r="B202" s="96" t="s">
        <v>211</v>
      </c>
      <c r="C202" s="97">
        <v>377.99</v>
      </c>
      <c r="D202" s="97">
        <v>600</v>
      </c>
      <c r="E202" s="97">
        <v>447.88</v>
      </c>
      <c r="F202" s="97">
        <v>272.98</v>
      </c>
      <c r="G202" s="104">
        <f t="shared" si="6"/>
        <v>118.48990714040053</v>
      </c>
      <c r="H202" s="104">
        <f t="shared" si="7"/>
        <v>74.646666666666661</v>
      </c>
    </row>
    <row r="203" spans="1:8" x14ac:dyDescent="0.2">
      <c r="A203" s="98" t="s">
        <v>74</v>
      </c>
      <c r="B203" s="99" t="s">
        <v>75</v>
      </c>
      <c r="C203" s="100">
        <v>377.99</v>
      </c>
      <c r="D203" s="100">
        <v>600</v>
      </c>
      <c r="E203" s="100">
        <v>447.88</v>
      </c>
      <c r="F203" s="100">
        <v>272.98</v>
      </c>
      <c r="G203" s="73">
        <f t="shared" si="6"/>
        <v>118.48990714040053</v>
      </c>
      <c r="H203" s="73">
        <f t="shared" si="7"/>
        <v>74.646666666666661</v>
      </c>
    </row>
    <row r="204" spans="1:8" x14ac:dyDescent="0.2">
      <c r="A204" s="98" t="s">
        <v>90</v>
      </c>
      <c r="B204" s="99" t="s">
        <v>91</v>
      </c>
      <c r="C204" s="100">
        <v>377.99</v>
      </c>
      <c r="D204" s="100">
        <v>600</v>
      </c>
      <c r="E204" s="100">
        <v>447.88</v>
      </c>
      <c r="F204" s="100">
        <v>272.98</v>
      </c>
      <c r="G204" s="73">
        <f t="shared" si="6"/>
        <v>118.48990714040053</v>
      </c>
      <c r="H204" s="73">
        <f t="shared" si="7"/>
        <v>74.646666666666661</v>
      </c>
    </row>
    <row r="205" spans="1:8" x14ac:dyDescent="0.2">
      <c r="A205" s="86" t="s">
        <v>232</v>
      </c>
      <c r="B205" s="87" t="s">
        <v>196</v>
      </c>
      <c r="C205" s="88">
        <v>286.68</v>
      </c>
      <c r="D205" s="88">
        <v>100</v>
      </c>
      <c r="E205" s="88">
        <v>0</v>
      </c>
      <c r="F205" s="88">
        <f t="shared" ref="F205" si="10">D205-E205</f>
        <v>100</v>
      </c>
      <c r="G205" s="101">
        <f t="shared" ref="G205:G210" si="11">E205/C205*100</f>
        <v>0</v>
      </c>
      <c r="H205" s="101">
        <f t="shared" si="7"/>
        <v>0</v>
      </c>
    </row>
    <row r="206" spans="1:8" x14ac:dyDescent="0.2">
      <c r="A206" s="89" t="s">
        <v>195</v>
      </c>
      <c r="B206" s="90" t="s">
        <v>196</v>
      </c>
      <c r="C206" s="91">
        <v>286.68</v>
      </c>
      <c r="D206" s="91">
        <v>100</v>
      </c>
      <c r="E206" s="91">
        <v>0</v>
      </c>
      <c r="F206" s="91">
        <v>300</v>
      </c>
      <c r="G206" s="102">
        <f t="shared" si="11"/>
        <v>0</v>
      </c>
      <c r="H206" s="102">
        <f t="shared" si="7"/>
        <v>0</v>
      </c>
    </row>
    <row r="207" spans="1:8" x14ac:dyDescent="0.2">
      <c r="A207" s="92" t="s">
        <v>225</v>
      </c>
      <c r="B207" s="93" t="s">
        <v>226</v>
      </c>
      <c r="C207" s="94">
        <v>286.68</v>
      </c>
      <c r="D207" s="94">
        <v>100</v>
      </c>
      <c r="E207" s="94">
        <v>0</v>
      </c>
      <c r="F207" s="94">
        <v>300</v>
      </c>
      <c r="G207" s="103">
        <f t="shared" si="11"/>
        <v>0</v>
      </c>
      <c r="H207" s="103">
        <f t="shared" si="7"/>
        <v>0</v>
      </c>
    </row>
    <row r="208" spans="1:8" ht="22.5" x14ac:dyDescent="0.2">
      <c r="A208" s="95" t="s">
        <v>206</v>
      </c>
      <c r="B208" s="96" t="s">
        <v>207</v>
      </c>
      <c r="C208" s="97">
        <v>286.68</v>
      </c>
      <c r="D208" s="97">
        <v>100</v>
      </c>
      <c r="E208" s="97">
        <v>0</v>
      </c>
      <c r="F208" s="97">
        <v>300</v>
      </c>
      <c r="G208" s="104">
        <f t="shared" si="11"/>
        <v>0</v>
      </c>
      <c r="H208" s="104">
        <f t="shared" si="7"/>
        <v>0</v>
      </c>
    </row>
    <row r="209" spans="1:8" x14ac:dyDescent="0.2">
      <c r="A209" s="98" t="s">
        <v>74</v>
      </c>
      <c r="B209" s="99" t="s">
        <v>75</v>
      </c>
      <c r="C209" s="100">
        <v>286.68</v>
      </c>
      <c r="D209" s="100">
        <v>100</v>
      </c>
      <c r="E209" s="100">
        <v>0</v>
      </c>
      <c r="F209" s="100">
        <v>300</v>
      </c>
      <c r="G209" s="73">
        <f t="shared" si="11"/>
        <v>0</v>
      </c>
      <c r="H209" s="73">
        <f t="shared" si="7"/>
        <v>0</v>
      </c>
    </row>
    <row r="210" spans="1:8" x14ac:dyDescent="0.2">
      <c r="A210" s="98" t="s">
        <v>118</v>
      </c>
      <c r="B210" s="99" t="s">
        <v>119</v>
      </c>
      <c r="C210" s="100">
        <v>286.68</v>
      </c>
      <c r="D210" s="100">
        <v>100</v>
      </c>
      <c r="E210" s="100">
        <v>0</v>
      </c>
      <c r="F210" s="100">
        <v>300</v>
      </c>
      <c r="G210" s="73">
        <f t="shared" si="11"/>
        <v>0</v>
      </c>
      <c r="H210" s="73">
        <f t="shared" si="7"/>
        <v>0</v>
      </c>
    </row>
  </sheetData>
  <mergeCells count="5">
    <mergeCell ref="A2:B3"/>
    <mergeCell ref="E3:E4"/>
    <mergeCell ref="A4:B5"/>
    <mergeCell ref="A6:B6"/>
    <mergeCell ref="A9:H9"/>
  </mergeCells>
  <phoneticPr fontId="6" type="noConversion"/>
  <pageMargins left="0" right="0" top="1.0416666666666666E-2" bottom="1.0416666666666666E-2" header="0" footer="0"/>
  <pageSetup paperSize="9" orientation="landscape" verticalDpi="0" r:id="rId1"/>
  <headerFooter alignWithMargins="0"/>
  <ignoredErrors>
    <ignoredError sqref="F211:G211 F115:F210 H12:H21 F12:F87 F89 F91 F99:F100 F102:F103 F107:F111 G12:G21 G181:G184 G203:G210 F96:F97" unlockedFormula="1"/>
    <ignoredError sqref="H114:H211 H23:H87 H89 H91 H96:H97 H99:H100 H102:H103 H107:H111 G23:G62 G63:G89 G90:G116 F114 G117:G135 G136:G158 G159:G180 G185:G202" evalError="1" unlockedFormula="1"/>
    <ignoredError sqref="A20:A24 A26:A27 A29:A36 A40:A95 A96:A110 A111:A114 A119:A136 A137:A204 A209:A2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3</vt:i4>
      </vt:variant>
    </vt:vector>
  </HeadingPairs>
  <TitlesOfParts>
    <vt:vector size="12" baseType="lpstr">
      <vt:lpstr>Opći dio - sažetak</vt:lpstr>
      <vt:lpstr>Prihodi prema ekonomskoj klas</vt:lpstr>
      <vt:lpstr>Rashodi prema ekonomskoj klasif</vt:lpstr>
      <vt:lpstr>Prihodi prema izvorima financir</vt:lpstr>
      <vt:lpstr>Rashodi prema izvorima financir</vt:lpstr>
      <vt:lpstr>Rashodi prema funcijskoj klas</vt:lpstr>
      <vt:lpstr>Posebni dio godišnjeg izvje</vt:lpstr>
      <vt:lpstr>Obrazloženje - Opći dio</vt:lpstr>
      <vt:lpstr>Obrazloženje - Posebni dio</vt:lpstr>
      <vt:lpstr>'Obrazloženje - Posebni dio'!Ispis_naslova</vt:lpstr>
      <vt:lpstr>'Posebni dio godišnjeg izvje'!Ispis_naslova</vt:lpstr>
      <vt:lpstr>'Rashodi prema funcijskoj klas'!Ispis_naslova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2024-04-10T10:58:11Z</dcterms:created>
  <dcterms:modified xsi:type="dcterms:W3CDTF">2025-07-23T10:04:31Z</dcterms:modified>
</cp:coreProperties>
</file>